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13755" windowHeight="81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list'!$F$4</definedName>
    <definedName name="MJ">'Krycí list'!$G$4</definedName>
    <definedName name="Mont">Rekapitulace!$H$18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list'!$A$1:$G$30</definedName>
    <definedName name="_xlnm.Print_Area" localSheetId="2">Položky!$A$1:$K$78</definedName>
    <definedName name="_xlnm.Print_Area" localSheetId="1">Rekapitulace!$A$1:$I$24</definedName>
    <definedName name="PocetMJ">'Krycí list'!$G$7</definedName>
    <definedName name="Poznamka">'Krycí list'!#REF!</definedName>
    <definedName name="Projektant">'Krycí list'!$C$7</definedName>
    <definedName name="PSV">Rekapitulace!$F$18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Rekapitulace!$E$23</definedName>
    <definedName name="VRNnazev">Rekapitulace!$A$23</definedName>
    <definedName name="VRNproc">Rekapitulace!$F$23</definedName>
    <definedName name="VRNzakl">Rekapitulace!$G$23</definedName>
    <definedName name="Zakazka">'Krycí list'!$G$9</definedName>
    <definedName name="Zaklad22">'Krycí list'!$F$27</definedName>
    <definedName name="Zaklad5">'Krycí list'!#REF!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BG77" i="3"/>
  <c r="BE77"/>
  <c r="BD77"/>
  <c r="BC77"/>
  <c r="K77"/>
  <c r="I77"/>
  <c r="G77"/>
  <c r="BF77" s="1"/>
  <c r="BG76"/>
  <c r="BE76"/>
  <c r="BD76"/>
  <c r="BC76"/>
  <c r="K76"/>
  <c r="I76"/>
  <c r="G76"/>
  <c r="BF76" s="1"/>
  <c r="BG75"/>
  <c r="BE75"/>
  <c r="BD75"/>
  <c r="BC75"/>
  <c r="K75"/>
  <c r="I75"/>
  <c r="G75"/>
  <c r="BF75" s="1"/>
  <c r="BG74"/>
  <c r="BE74"/>
  <c r="BD74"/>
  <c r="BC74"/>
  <c r="K74"/>
  <c r="I74"/>
  <c r="G74"/>
  <c r="BF74" s="1"/>
  <c r="BG73"/>
  <c r="BE73"/>
  <c r="BD73"/>
  <c r="BC73"/>
  <c r="K73"/>
  <c r="I73"/>
  <c r="G73"/>
  <c r="BF73" s="1"/>
  <c r="BG72"/>
  <c r="BE72"/>
  <c r="BD72"/>
  <c r="BC72"/>
  <c r="K72"/>
  <c r="I72"/>
  <c r="G72"/>
  <c r="BF72" s="1"/>
  <c r="B17" i="2"/>
  <c r="A17"/>
  <c r="BG78" i="3"/>
  <c r="I17" i="2" s="1"/>
  <c r="BE78" i="3"/>
  <c r="G17" i="2" s="1"/>
  <c r="BD78" i="3"/>
  <c r="F17" i="2" s="1"/>
  <c r="BC78" i="3"/>
  <c r="E17" i="2" s="1"/>
  <c r="K78" i="3"/>
  <c r="I78"/>
  <c r="G78"/>
  <c r="C78"/>
  <c r="BG69"/>
  <c r="BE69"/>
  <c r="BD69"/>
  <c r="BD70" s="1"/>
  <c r="F16" i="2" s="1"/>
  <c r="BC69" i="3"/>
  <c r="K69"/>
  <c r="K70" s="1"/>
  <c r="I69"/>
  <c r="G69"/>
  <c r="G70" s="1"/>
  <c r="B16" i="2"/>
  <c r="A16"/>
  <c r="BG70" i="3"/>
  <c r="I16" i="2" s="1"/>
  <c r="BE70" i="3"/>
  <c r="G16" i="2" s="1"/>
  <c r="BC70" i="3"/>
  <c r="E16" i="2" s="1"/>
  <c r="I70" i="3"/>
  <c r="C70"/>
  <c r="BG63"/>
  <c r="BF63"/>
  <c r="BF67" s="1"/>
  <c r="H15" i="2" s="1"/>
  <c r="BE63" i="3"/>
  <c r="BC63"/>
  <c r="K63"/>
  <c r="K67" s="1"/>
  <c r="I63"/>
  <c r="G63"/>
  <c r="G67" s="1"/>
  <c r="B15" i="2"/>
  <c r="A15"/>
  <c r="BG67" i="3"/>
  <c r="I15" i="2" s="1"/>
  <c r="BE67" i="3"/>
  <c r="G15" i="2" s="1"/>
  <c r="BC67" i="3"/>
  <c r="E15" i="2" s="1"/>
  <c r="I67" i="3"/>
  <c r="C67"/>
  <c r="BG59"/>
  <c r="BF59"/>
  <c r="BF61" s="1"/>
  <c r="H14" i="2" s="1"/>
  <c r="BE59" i="3"/>
  <c r="BC59"/>
  <c r="K59"/>
  <c r="K61" s="1"/>
  <c r="I59"/>
  <c r="G59"/>
  <c r="G61" s="1"/>
  <c r="B14" i="2"/>
  <c r="A14"/>
  <c r="BG61" i="3"/>
  <c r="I14" i="2" s="1"/>
  <c r="BE61" i="3"/>
  <c r="G14" i="2" s="1"/>
  <c r="BC61" i="3"/>
  <c r="E14" i="2" s="1"/>
  <c r="I61" i="3"/>
  <c r="C61"/>
  <c r="BG56"/>
  <c r="BF56"/>
  <c r="BE56"/>
  <c r="BC56"/>
  <c r="K56"/>
  <c r="I56"/>
  <c r="G56"/>
  <c r="BD56" s="1"/>
  <c r="BG54"/>
  <c r="BF54"/>
  <c r="BE54"/>
  <c r="BC54"/>
  <c r="K54"/>
  <c r="I54"/>
  <c r="G54"/>
  <c r="BD54" s="1"/>
  <c r="BG50"/>
  <c r="BF50"/>
  <c r="BE50"/>
  <c r="BC50"/>
  <c r="K50"/>
  <c r="I50"/>
  <c r="G50"/>
  <c r="BD50" s="1"/>
  <c r="BG48"/>
  <c r="BF48"/>
  <c r="BE48"/>
  <c r="BC48"/>
  <c r="K48"/>
  <c r="I48"/>
  <c r="G48"/>
  <c r="BD48" s="1"/>
  <c r="BG46"/>
  <c r="BF46"/>
  <c r="BF57" s="1"/>
  <c r="H13" i="2" s="1"/>
  <c r="BE46" i="3"/>
  <c r="BC46"/>
  <c r="K46"/>
  <c r="K57" s="1"/>
  <c r="I46"/>
  <c r="G46"/>
  <c r="G57" s="1"/>
  <c r="B13" i="2"/>
  <c r="A13"/>
  <c r="BG57" i="3"/>
  <c r="I13" i="2" s="1"/>
  <c r="BE57" i="3"/>
  <c r="G13" i="2" s="1"/>
  <c r="BC57" i="3"/>
  <c r="E13" i="2" s="1"/>
  <c r="I57" i="3"/>
  <c r="C57"/>
  <c r="BG43"/>
  <c r="BF43"/>
  <c r="BF44" s="1"/>
  <c r="H12" i="2" s="1"/>
  <c r="BE43" i="3"/>
  <c r="BC43"/>
  <c r="K43"/>
  <c r="K44" s="1"/>
  <c r="I43"/>
  <c r="G43"/>
  <c r="G44" s="1"/>
  <c r="B12" i="2"/>
  <c r="A12"/>
  <c r="BG44" i="3"/>
  <c r="I12" i="2" s="1"/>
  <c r="BE44" i="3"/>
  <c r="G12" i="2" s="1"/>
  <c r="BC44" i="3"/>
  <c r="E12" i="2" s="1"/>
  <c r="I44" i="3"/>
  <c r="C44"/>
  <c r="BG40"/>
  <c r="BF40"/>
  <c r="BE40"/>
  <c r="BC40"/>
  <c r="K40"/>
  <c r="I40"/>
  <c r="G40"/>
  <c r="BD40" s="1"/>
  <c r="BG39"/>
  <c r="BF39"/>
  <c r="BE39"/>
  <c r="BC39"/>
  <c r="K39"/>
  <c r="I39"/>
  <c r="G39"/>
  <c r="BD39" s="1"/>
  <c r="BG38"/>
  <c r="BF38"/>
  <c r="BE38"/>
  <c r="BC38"/>
  <c r="K38"/>
  <c r="I38"/>
  <c r="G38"/>
  <c r="BD38" s="1"/>
  <c r="BG37"/>
  <c r="BF37"/>
  <c r="BF41" s="1"/>
  <c r="H11" i="2" s="1"/>
  <c r="BE37" i="3"/>
  <c r="BC37"/>
  <c r="K37"/>
  <c r="K41" s="1"/>
  <c r="I37"/>
  <c r="G37"/>
  <c r="G41" s="1"/>
  <c r="B11" i="2"/>
  <c r="A11"/>
  <c r="BG41" i="3"/>
  <c r="I11" i="2" s="1"/>
  <c r="BE41" i="3"/>
  <c r="G11" i="2" s="1"/>
  <c r="BC41" i="3"/>
  <c r="E11" i="2" s="1"/>
  <c r="I41" i="3"/>
  <c r="C41"/>
  <c r="BG34"/>
  <c r="BF34"/>
  <c r="BF35" s="1"/>
  <c r="H10" i="2" s="1"/>
  <c r="BE34" i="3"/>
  <c r="BC34"/>
  <c r="K34"/>
  <c r="K35" s="1"/>
  <c r="I34"/>
  <c r="G34"/>
  <c r="G35" s="1"/>
  <c r="B10" i="2"/>
  <c r="A10"/>
  <c r="BG35" i="3"/>
  <c r="I10" i="2" s="1"/>
  <c r="BE35" i="3"/>
  <c r="G10" i="2" s="1"/>
  <c r="BC35" i="3"/>
  <c r="E10" i="2" s="1"/>
  <c r="I35" i="3"/>
  <c r="C35"/>
  <c r="BG31"/>
  <c r="BF31"/>
  <c r="BF32" s="1"/>
  <c r="H9" i="2" s="1"/>
  <c r="BE31" i="3"/>
  <c r="BD31"/>
  <c r="BD32" s="1"/>
  <c r="F9" i="2" s="1"/>
  <c r="K31" i="3"/>
  <c r="K32" s="1"/>
  <c r="I31"/>
  <c r="G31"/>
  <c r="BC31" s="1"/>
  <c r="BC32" s="1"/>
  <c r="E9" i="2" s="1"/>
  <c r="B9"/>
  <c r="A9"/>
  <c r="BG32" i="3"/>
  <c r="I9" i="2" s="1"/>
  <c r="BE32" i="3"/>
  <c r="G9" i="2" s="1"/>
  <c r="I32" i="3"/>
  <c r="C32"/>
  <c r="BG28"/>
  <c r="BF28"/>
  <c r="BE28"/>
  <c r="BD28"/>
  <c r="K28"/>
  <c r="I28"/>
  <c r="G28"/>
  <c r="BC28" s="1"/>
  <c r="BG27"/>
  <c r="BF27"/>
  <c r="BE27"/>
  <c r="BD27"/>
  <c r="K27"/>
  <c r="I27"/>
  <c r="G27"/>
  <c r="BC27" s="1"/>
  <c r="BG26"/>
  <c r="BF26"/>
  <c r="BE26"/>
  <c r="BD26"/>
  <c r="K26"/>
  <c r="I26"/>
  <c r="G26"/>
  <c r="BC26" s="1"/>
  <c r="BG25"/>
  <c r="BF25"/>
  <c r="BE25"/>
  <c r="BD25"/>
  <c r="K25"/>
  <c r="I25"/>
  <c r="G25"/>
  <c r="BC25" s="1"/>
  <c r="BG24"/>
  <c r="BF24"/>
  <c r="BE24"/>
  <c r="BD24"/>
  <c r="K24"/>
  <c r="I24"/>
  <c r="G24"/>
  <c r="BC24" s="1"/>
  <c r="BG22"/>
  <c r="BF22"/>
  <c r="BE22"/>
  <c r="BD22"/>
  <c r="K22"/>
  <c r="I22"/>
  <c r="G22"/>
  <c r="BC22" s="1"/>
  <c r="BG20"/>
  <c r="BF20"/>
  <c r="BE20"/>
  <c r="BD20"/>
  <c r="K20"/>
  <c r="I20"/>
  <c r="G20"/>
  <c r="BC20" s="1"/>
  <c r="BG18"/>
  <c r="BF18"/>
  <c r="BE18"/>
  <c r="BD18"/>
  <c r="K18"/>
  <c r="I18"/>
  <c r="G18"/>
  <c r="BC18" s="1"/>
  <c r="BG16"/>
  <c r="BF16"/>
  <c r="BF29" s="1"/>
  <c r="H8" i="2" s="1"/>
  <c r="BE16" i="3"/>
  <c r="BD16"/>
  <c r="BD29" s="1"/>
  <c r="F8" i="2" s="1"/>
  <c r="K16" i="3"/>
  <c r="K29" s="1"/>
  <c r="I16"/>
  <c r="G16"/>
  <c r="BC16" s="1"/>
  <c r="BC29" s="1"/>
  <c r="E8" i="2" s="1"/>
  <c r="B8"/>
  <c r="A8"/>
  <c r="BG29" i="3"/>
  <c r="I8" i="2" s="1"/>
  <c r="BE29" i="3"/>
  <c r="G8" i="2" s="1"/>
  <c r="I29" i="3"/>
  <c r="C29"/>
  <c r="BG11"/>
  <c r="BF11"/>
  <c r="BE11"/>
  <c r="BD11"/>
  <c r="K11"/>
  <c r="I11"/>
  <c r="G11"/>
  <c r="BC11" s="1"/>
  <c r="BG8"/>
  <c r="BF8"/>
  <c r="BF14" s="1"/>
  <c r="H7" i="2" s="1"/>
  <c r="BE8" i="3"/>
  <c r="BD8"/>
  <c r="BD14" s="1"/>
  <c r="F7" i="2" s="1"/>
  <c r="K8" i="3"/>
  <c r="K14" s="1"/>
  <c r="I8"/>
  <c r="G8"/>
  <c r="BC8" s="1"/>
  <c r="BC14" s="1"/>
  <c r="E7" i="2" s="1"/>
  <c r="E18" s="1"/>
  <c r="C16" i="1" s="1"/>
  <c r="B7" i="2"/>
  <c r="A7"/>
  <c r="BG14" i="3"/>
  <c r="I7" i="2" s="1"/>
  <c r="BE14" i="3"/>
  <c r="G7" i="2" s="1"/>
  <c r="G18" s="1"/>
  <c r="C14" i="1" s="1"/>
  <c r="I14" i="3"/>
  <c r="C14"/>
  <c r="C4"/>
  <c r="H3"/>
  <c r="C3"/>
  <c r="H24" i="2"/>
  <c r="G23"/>
  <c r="I23" s="1"/>
  <c r="C2"/>
  <c r="C1"/>
  <c r="F28" i="1"/>
  <c r="F29" s="1"/>
  <c r="G22"/>
  <c r="G21" s="1"/>
  <c r="G8"/>
  <c r="I18" i="2" l="1"/>
  <c r="C20" i="1" s="1"/>
  <c r="BF78" i="3"/>
  <c r="H17" i="2" s="1"/>
  <c r="BD34" i="3"/>
  <c r="BD35" s="1"/>
  <c r="F10" i="2" s="1"/>
  <c r="F18" s="1"/>
  <c r="C17" i="1" s="1"/>
  <c r="BD37" i="3"/>
  <c r="BD41" s="1"/>
  <c r="F11" i="2" s="1"/>
  <c r="BD43" i="3"/>
  <c r="BD44" s="1"/>
  <c r="F12" i="2" s="1"/>
  <c r="BD46" i="3"/>
  <c r="BD57" s="1"/>
  <c r="F13" i="2" s="1"/>
  <c r="BD59" i="3"/>
  <c r="BD61" s="1"/>
  <c r="F14" i="2" s="1"/>
  <c r="BD63" i="3"/>
  <c r="BD67" s="1"/>
  <c r="F15" i="2" s="1"/>
  <c r="BF69" i="3"/>
  <c r="BF70" s="1"/>
  <c r="H16" i="2" s="1"/>
  <c r="H18" s="1"/>
  <c r="C15" i="1" s="1"/>
  <c r="C18" s="1"/>
  <c r="G14" i="3"/>
  <c r="G29"/>
  <c r="G32"/>
  <c r="C21" i="1" l="1"/>
  <c r="C22" s="1"/>
</calcChain>
</file>

<file path=xl/sharedStrings.xml><?xml version="1.0" encoding="utf-8"?>
<sst xmlns="http://schemas.openxmlformats.org/spreadsheetml/2006/main" count="249" uniqueCount="176">
  <si>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</si>
  <si>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</si>
  <si>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</si>
  <si>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</si>
  <si>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</si>
  <si>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</si>
  <si>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</si>
  <si>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</si>
  <si>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</si>
  <si>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</si>
  <si>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</si>
  <si>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</si>
  <si>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</si>
  <si>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</si>
  <si>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</si>
  <si>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</si>
  <si>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</si>
  <si>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</si>
  <si>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</si>
  <si>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</si>
  <si>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</si>
  <si>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</si>
  <si>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</si>
  <si>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</si>
  <si>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</si>
  <si>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</si>
  <si>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</si>
  <si>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</si>
  <si>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</si>
  <si>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</si>
  <si>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</si>
  <si>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</si>
  <si>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</si>
  <si>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</si>
  <si>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</si>
  <si>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</si>
  <si>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</si>
  <si>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</si>
  <si>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</si>
  <si>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</si>
  <si>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</si>
  <si>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</si>
  <si>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</si>
  <si>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</si>
  <si>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</si>
  <si>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</si>
  <si>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</si>
  <si>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</si>
  <si>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</si>
  <si>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</si>
  <si>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</si>
  <si>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</si>
  <si>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</si>
  <si>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</si>
  <si>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</si>
  <si>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</si>
  <si>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</si>
  <si>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</si>
  <si>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</si>
  <si>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</si>
  <si>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</si>
  <si>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</si>
  <si>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</si>
  <si>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</si>
  <si>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</si>
  <si>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demhmot / MJ</t>
  </si>
  <si>
    <t>demhmot celk.(t)</t>
  </si>
  <si>
    <t>Díl:</t>
  </si>
  <si>
    <t>Celkem za</t>
  </si>
  <si>
    <t>Stavební úpravy obj.Na Okruhu 395,Praha 4</t>
  </si>
  <si>
    <t>Praha 4, Na Okruhu 395</t>
  </si>
  <si>
    <t>61</t>
  </si>
  <si>
    <t>Upravy povrchů vnitřní</t>
  </si>
  <si>
    <t>612 47-3181.R00</t>
  </si>
  <si>
    <t>Omítka vnitřního zdiva ze suché směsi, hladká</t>
  </si>
  <si>
    <t>m2</t>
  </si>
  <si>
    <t>1,09:3*1,5</t>
  </si>
  <si>
    <t>612 42-5931.RT2</t>
  </si>
  <si>
    <t>Omítka vápenná vnitřního ostění - štuková s použitím suché maltové směsi</t>
  </si>
  <si>
    <t>1,01:(2,25+2,25+1,5)*0,45</t>
  </si>
  <si>
    <t>1,02:(2,1+2,1+2,1+2,1+1,2+1,5)*0,25</t>
  </si>
  <si>
    <t>96</t>
  </si>
  <si>
    <t>Bourání konstrukcí</t>
  </si>
  <si>
    <t>962 03-2241.R00</t>
  </si>
  <si>
    <t>Bourání zdiva z cihel a bloků na MC</t>
  </si>
  <si>
    <t>m3</t>
  </si>
  <si>
    <t>1,01:1,5*2,25*0,4</t>
  </si>
  <si>
    <t>971 05-2651.R00</t>
  </si>
  <si>
    <t>Vybourání otvorů zdi želbet. pl. 4 m2,</t>
  </si>
  <si>
    <t>(1,2*2,15*0,25)+(1,5*2,15*0,25)</t>
  </si>
  <si>
    <t>970 25-1250.R00</t>
  </si>
  <si>
    <t>Řezání železobetonu hl. řezu 250 mm</t>
  </si>
  <si>
    <t>m</t>
  </si>
  <si>
    <t>1,2+1,2+1,5+1,4+2,15+2,15+2,15+2,15</t>
  </si>
  <si>
    <t>978 01-3191.R00</t>
  </si>
  <si>
    <t>Otlučení omítek vnitřních stěn v rozsahu do 100 %</t>
  </si>
  <si>
    <t>1,09:1,5*1,5</t>
  </si>
  <si>
    <t>979 99-0102.R00</t>
  </si>
  <si>
    <t>Poplatek za skládku suti - směs</t>
  </si>
  <si>
    <t>t</t>
  </si>
  <si>
    <t>979 08-1111.R00</t>
  </si>
  <si>
    <t>Odvoz suti a vybour. hmot na skládku do 1 km</t>
  </si>
  <si>
    <t>979 08-1121.R00</t>
  </si>
  <si>
    <t>Příplatek k odvozu za každý další 1 km</t>
  </si>
  <si>
    <t>979 08-2111.R00</t>
  </si>
  <si>
    <t>Vnitrostaveništní doprava suti do 10 m</t>
  </si>
  <si>
    <t>979 08-7213.R00</t>
  </si>
  <si>
    <t>Nakládání vybouraných hmot na dopravní prostředky</t>
  </si>
  <si>
    <t>99</t>
  </si>
  <si>
    <t>Staveništní přesun hmot</t>
  </si>
  <si>
    <t>999 28-1105.R00</t>
  </si>
  <si>
    <t>Přesun hmot pro opravy a údržbu do výšky 6 m</t>
  </si>
  <si>
    <t>721</t>
  </si>
  <si>
    <t>Vnitřní kanalizace</t>
  </si>
  <si>
    <t>721 17-6103.R00</t>
  </si>
  <si>
    <t>Potrubí HT připojovací D 50 x 1,8 mm</t>
  </si>
  <si>
    <t>722</t>
  </si>
  <si>
    <t>Vnitřní vodovod</t>
  </si>
  <si>
    <t>722 17-2311.R00</t>
  </si>
  <si>
    <t>Potrubí z PPR Instaplast, studená, D 20x2,8 mm</t>
  </si>
  <si>
    <t>722 17-2331.R00</t>
  </si>
  <si>
    <t>Potrubí z PPR Instaplast, teplá, D 20x3,4 mm</t>
  </si>
  <si>
    <t>722 18-1212.RT7</t>
  </si>
  <si>
    <t>Izolace návleková MIRELON PRO tl. stěny 9 mm vnitřní průměr 22 mm</t>
  </si>
  <si>
    <t>722 18-1214.RT7</t>
  </si>
  <si>
    <t>Izolace návleková MIRELON PRO tl. stěny 20 mm vnitřní průměr 22 mm</t>
  </si>
  <si>
    <t>725</t>
  </si>
  <si>
    <t>Zařizovací předměty dle specifikace</t>
  </si>
  <si>
    <t>725 10-0001.RA0</t>
  </si>
  <si>
    <t>Umyvadlo, baterie, zápachová uzávěrka</t>
  </si>
  <si>
    <t>kus</t>
  </si>
  <si>
    <t>767</t>
  </si>
  <si>
    <t>Konstrukce zámečnické</t>
  </si>
  <si>
    <t>317 94-4311.R00</t>
  </si>
  <si>
    <t>Válcované nosníky do č.12 osazené do otvorů</t>
  </si>
  <si>
    <t>101:(3*1,8*0,0111)+(4*1,8*0,00199)</t>
  </si>
  <si>
    <t>419 94-1002.R00</t>
  </si>
  <si>
    <t>Nosné svary stropní konstr. vodorovné tl. do 12 mm</t>
  </si>
  <si>
    <t>1,01:4*1,8</t>
  </si>
  <si>
    <t>317 94-1123.RU5</t>
  </si>
  <si>
    <t>Osazení ocelových válcovaných nosníků  č.14-22 včetně dodávky profilu U č.20</t>
  </si>
  <si>
    <t>1,02:(2,25+2,25+2,25+2,25) *0,0253</t>
  </si>
  <si>
    <t>1,02:((1,67*4)+(1,37*4))*0,0253</t>
  </si>
  <si>
    <t>1,02:0,25*0,25*4*0,064</t>
  </si>
  <si>
    <t>419 94-1024.R00</t>
  </si>
  <si>
    <t>Svary bet.oceli stropní konstr.vodorovné do 22 mm</t>
  </si>
  <si>
    <t>1,67+1,67+1,37+1,37</t>
  </si>
  <si>
    <t>311-73171</t>
  </si>
  <si>
    <t>Kotva lepená HIT-HY 200 M12</t>
  </si>
  <si>
    <t>769</t>
  </si>
  <si>
    <t>Otvorove prvky z plastu</t>
  </si>
  <si>
    <t>766 67-0059.RAA</t>
  </si>
  <si>
    <t>Stěny plastové vč, parapetů bílá, dvojsklo</t>
  </si>
  <si>
    <t>(1,2*2,15)+(1,5*2,15)+(1,5*2,25)</t>
  </si>
  <si>
    <t>781</t>
  </si>
  <si>
    <t>Obklady keramické</t>
  </si>
  <si>
    <t>781 41-5016.RAA</t>
  </si>
  <si>
    <t>Obklad pórovinový do tmele Schömburg 25 x 33 cm do tmele Monoflex</t>
  </si>
  <si>
    <t>M21</t>
  </si>
  <si>
    <t>Elektromontáže</t>
  </si>
  <si>
    <t>M 21 01</t>
  </si>
  <si>
    <t>Připojení ventilátoru</t>
  </si>
  <si>
    <t>M24</t>
  </si>
  <si>
    <t>Montáže vzduchotechnických zař</t>
  </si>
  <si>
    <t>M 24 01</t>
  </si>
  <si>
    <t>Ventilátor do kruhového potrubí 120 m3/hod</t>
  </si>
  <si>
    <t>M 24 02</t>
  </si>
  <si>
    <t>Ventilátor do kruhového potrubí 550 m3/hod</t>
  </si>
  <si>
    <t>429-81151</t>
  </si>
  <si>
    <t>Potrubí ohebné Spiro o dl. 3-12 m d 100 dl.1000 mm</t>
  </si>
  <si>
    <t>429-81155</t>
  </si>
  <si>
    <t>Potrubí ohebné Spiro o dl. 3-12 m d 150 dl.1000 mm</t>
  </si>
  <si>
    <t>429-72301</t>
  </si>
  <si>
    <t>Stříška kruhová velikost 100</t>
  </si>
  <si>
    <t>429-72303</t>
  </si>
  <si>
    <t>Stříška kruhová velikost 160</t>
  </si>
</sst>
</file>

<file path=xl/styles.xml><?xml version="1.0" encoding="utf-8"?>
<styleSheet xmlns="http://schemas.openxmlformats.org/spreadsheetml/2006/main">
  <numFmts count="4">
    <numFmt numFmtId="164" formatCode="dd/mm/yy"/>
    <numFmt numFmtId="165" formatCode="#,##0.00\ &quot;Kč&quot;"/>
    <numFmt numFmtId="166" formatCode="0.0"/>
    <numFmt numFmtId="167" formatCode="#,##0.00000"/>
  </numFmts>
  <fonts count="22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49" fontId="0" fillId="0" borderId="8" xfId="0" applyNumberForma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9" fillId="0" borderId="45" xfId="1" applyBorder="1"/>
    <xf numFmtId="49" fontId="9" fillId="0" borderId="46" xfId="1" applyNumberFormat="1" applyFont="1" applyBorder="1" applyAlignment="1">
      <alignment horizontal="center"/>
    </xf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36"/>
  <sheetViews>
    <sheetView tabSelected="1" topLeftCell="A19" workbookViewId="0">
      <selection activeCell="A31" sqref="A31:IV4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285156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>
      <c r="A4" s="8"/>
      <c r="B4" s="9"/>
      <c r="C4" s="10" t="s">
        <v>70</v>
      </c>
      <c r="D4" s="11"/>
      <c r="E4" s="11"/>
      <c r="F4" s="12"/>
      <c r="G4" s="13"/>
    </row>
    <row r="5" spans="1:57" ht="12.95" customHeight="1">
      <c r="A5" s="14" t="s">
        <v>4</v>
      </c>
      <c r="B5" s="15"/>
      <c r="C5" s="16" t="s">
        <v>5</v>
      </c>
      <c r="D5" s="16"/>
      <c r="E5" s="16"/>
      <c r="F5" s="17" t="s">
        <v>6</v>
      </c>
      <c r="G5" s="18"/>
    </row>
    <row r="6" spans="1:57" ht="12.95" customHeight="1">
      <c r="A6" s="8"/>
      <c r="B6" s="9"/>
      <c r="C6" s="10" t="s">
        <v>69</v>
      </c>
      <c r="D6" s="11"/>
      <c r="E6" s="11"/>
      <c r="F6" s="19"/>
      <c r="G6" s="13"/>
    </row>
    <row r="7" spans="1:57">
      <c r="A7" s="14" t="s">
        <v>7</v>
      </c>
      <c r="B7" s="16"/>
      <c r="C7" s="20"/>
      <c r="D7" s="21"/>
      <c r="E7" s="22" t="s">
        <v>8</v>
      </c>
      <c r="F7" s="23"/>
      <c r="G7" s="24">
        <v>0</v>
      </c>
      <c r="H7" s="25"/>
      <c r="I7" s="25"/>
    </row>
    <row r="8" spans="1:57">
      <c r="A8" s="14" t="s">
        <v>9</v>
      </c>
      <c r="B8" s="16"/>
      <c r="C8" s="20"/>
      <c r="D8" s="21"/>
      <c r="E8" s="17" t="s">
        <v>10</v>
      </c>
      <c r="F8" s="16"/>
      <c r="G8" s="26">
        <f>IF(PocetMJ=0,,ROUND((#REF!+F27)/PocetMJ,1))</f>
        <v>0</v>
      </c>
    </row>
    <row r="9" spans="1:57">
      <c r="A9" s="27" t="s">
        <v>11</v>
      </c>
      <c r="B9" s="28"/>
      <c r="C9" s="28"/>
      <c r="D9" s="28"/>
      <c r="E9" s="29" t="s">
        <v>12</v>
      </c>
      <c r="F9" s="28"/>
      <c r="G9" s="30"/>
    </row>
    <row r="10" spans="1:57">
      <c r="A10" s="31" t="s">
        <v>13</v>
      </c>
      <c r="B10" s="32"/>
      <c r="C10" s="32"/>
      <c r="D10" s="32"/>
      <c r="E10" s="12" t="s">
        <v>14</v>
      </c>
      <c r="F10" s="32"/>
      <c r="G10" s="13"/>
      <c r="BA10" s="33"/>
      <c r="BB10" s="33"/>
      <c r="BC10" s="33"/>
      <c r="BD10" s="33"/>
      <c r="BE10" s="33"/>
    </row>
    <row r="11" spans="1:57">
      <c r="A11" s="31"/>
      <c r="B11" s="32"/>
      <c r="C11" s="32"/>
      <c r="D11" s="32"/>
      <c r="E11" s="34"/>
      <c r="F11" s="35"/>
      <c r="G11" s="36"/>
    </row>
    <row r="12" spans="1:57" ht="28.5" customHeight="1" thickBot="1">
      <c r="A12" s="37" t="s">
        <v>15</v>
      </c>
      <c r="B12" s="38"/>
      <c r="C12" s="38"/>
      <c r="D12" s="38"/>
      <c r="E12" s="39"/>
      <c r="F12" s="39"/>
      <c r="G12" s="40"/>
    </row>
    <row r="13" spans="1:57" ht="17.25" customHeight="1" thickBot="1">
      <c r="A13" s="41" t="s">
        <v>16</v>
      </c>
      <c r="B13" s="42"/>
      <c r="C13" s="43"/>
      <c r="D13" s="44" t="s">
        <v>17</v>
      </c>
      <c r="E13" s="45"/>
      <c r="F13" s="45"/>
      <c r="G13" s="43"/>
    </row>
    <row r="14" spans="1:57" ht="15.95" customHeight="1">
      <c r="A14" s="46"/>
      <c r="B14" s="47" t="s">
        <v>18</v>
      </c>
      <c r="C14" s="48">
        <f>Dodavka</f>
        <v>0</v>
      </c>
      <c r="D14" s="49"/>
      <c r="E14" s="50"/>
      <c r="F14" s="51"/>
      <c r="G14" s="48"/>
    </row>
    <row r="15" spans="1:57" ht="15.95" customHeight="1">
      <c r="A15" s="46" t="s">
        <v>19</v>
      </c>
      <c r="B15" s="47" t="s">
        <v>20</v>
      </c>
      <c r="C15" s="48">
        <f>Mont</f>
        <v>0</v>
      </c>
      <c r="D15" s="27"/>
      <c r="E15" s="52"/>
      <c r="F15" s="53"/>
      <c r="G15" s="48"/>
    </row>
    <row r="16" spans="1:57" ht="15.95" customHeight="1">
      <c r="A16" s="46" t="s">
        <v>21</v>
      </c>
      <c r="B16" s="47" t="s">
        <v>22</v>
      </c>
      <c r="C16" s="48">
        <f>HSV</f>
        <v>0</v>
      </c>
      <c r="D16" s="27"/>
      <c r="E16" s="52"/>
      <c r="F16" s="53"/>
      <c r="G16" s="48"/>
    </row>
    <row r="17" spans="1:7" ht="15.95" customHeight="1">
      <c r="A17" s="54" t="s">
        <v>23</v>
      </c>
      <c r="B17" s="47" t="s">
        <v>24</v>
      </c>
      <c r="C17" s="48">
        <f>PSV</f>
        <v>0</v>
      </c>
      <c r="D17" s="27"/>
      <c r="E17" s="52"/>
      <c r="F17" s="53"/>
      <c r="G17" s="48"/>
    </row>
    <row r="18" spans="1:7" ht="15.95" customHeight="1">
      <c r="A18" s="55" t="s">
        <v>25</v>
      </c>
      <c r="B18" s="47"/>
      <c r="C18" s="48">
        <f>SUM(C14:C17)</f>
        <v>0</v>
      </c>
      <c r="D18" s="56"/>
      <c r="E18" s="52"/>
      <c r="F18" s="53"/>
      <c r="G18" s="48"/>
    </row>
    <row r="19" spans="1:7" ht="15.95" customHeight="1">
      <c r="A19" s="55"/>
      <c r="B19" s="47"/>
      <c r="C19" s="48"/>
      <c r="D19" s="27"/>
      <c r="E19" s="52"/>
      <c r="F19" s="53"/>
      <c r="G19" s="48"/>
    </row>
    <row r="20" spans="1:7" ht="15.95" customHeight="1">
      <c r="A20" s="55" t="s">
        <v>26</v>
      </c>
      <c r="B20" s="47"/>
      <c r="C20" s="48">
        <f>HZS</f>
        <v>0</v>
      </c>
      <c r="D20" s="27"/>
      <c r="E20" s="52"/>
      <c r="F20" s="53"/>
      <c r="G20" s="48"/>
    </row>
    <row r="21" spans="1:7" ht="15.95" customHeight="1">
      <c r="A21" s="31" t="s">
        <v>27</v>
      </c>
      <c r="B21" s="32"/>
      <c r="C21" s="48">
        <f>C18+C20</f>
        <v>0</v>
      </c>
      <c r="D21" s="27" t="s">
        <v>28</v>
      </c>
      <c r="E21" s="52"/>
      <c r="F21" s="53"/>
      <c r="G21" s="48">
        <f>G22-SUM(G14:G20)</f>
        <v>0</v>
      </c>
    </row>
    <row r="22" spans="1:7" ht="15.95" customHeight="1" thickBot="1">
      <c r="A22" s="27" t="s">
        <v>29</v>
      </c>
      <c r="B22" s="28"/>
      <c r="C22" s="57">
        <f>C21+G22</f>
        <v>0</v>
      </c>
      <c r="D22" s="58" t="s">
        <v>30</v>
      </c>
      <c r="E22" s="59"/>
      <c r="F22" s="60"/>
      <c r="G22" s="48">
        <f>VRN</f>
        <v>0</v>
      </c>
    </row>
    <row r="23" spans="1:7">
      <c r="A23" s="3" t="s">
        <v>31</v>
      </c>
      <c r="B23" s="5"/>
      <c r="C23" s="6" t="s">
        <v>32</v>
      </c>
      <c r="D23" s="5"/>
      <c r="E23" s="6" t="s">
        <v>33</v>
      </c>
      <c r="F23" s="5"/>
      <c r="G23" s="7"/>
    </row>
    <row r="24" spans="1:7">
      <c r="A24" s="14"/>
      <c r="B24" s="16"/>
      <c r="C24" s="17" t="s">
        <v>34</v>
      </c>
      <c r="D24" s="16"/>
      <c r="E24" s="17" t="s">
        <v>34</v>
      </c>
      <c r="F24" s="16"/>
      <c r="G24" s="18"/>
    </row>
    <row r="25" spans="1:7">
      <c r="A25" s="31" t="s">
        <v>35</v>
      </c>
      <c r="B25" s="61"/>
      <c r="C25" s="12" t="s">
        <v>35</v>
      </c>
      <c r="D25" s="32"/>
      <c r="E25" s="12" t="s">
        <v>35</v>
      </c>
      <c r="F25" s="32"/>
      <c r="G25" s="13"/>
    </row>
    <row r="26" spans="1:7">
      <c r="A26" s="31"/>
      <c r="B26" s="62"/>
      <c r="C26" s="12" t="s">
        <v>36</v>
      </c>
      <c r="D26" s="32"/>
      <c r="E26" s="12" t="s">
        <v>37</v>
      </c>
      <c r="F26" s="32"/>
      <c r="G26" s="13"/>
    </row>
    <row r="27" spans="1:7">
      <c r="A27" s="14" t="s">
        <v>38</v>
      </c>
      <c r="B27" s="16"/>
      <c r="C27" s="63">
        <v>21</v>
      </c>
      <c r="D27" s="16" t="s">
        <v>39</v>
      </c>
      <c r="E27" s="17"/>
      <c r="F27" s="64">
        <v>0</v>
      </c>
      <c r="G27" s="18"/>
    </row>
    <row r="28" spans="1:7">
      <c r="A28" s="14" t="s">
        <v>40</v>
      </c>
      <c r="B28" s="16"/>
      <c r="C28" s="63">
        <v>21</v>
      </c>
      <c r="D28" s="16" t="s">
        <v>39</v>
      </c>
      <c r="E28" s="17"/>
      <c r="F28" s="65">
        <f>ROUND(PRODUCT(F27,C28/100),0)</f>
        <v>0</v>
      </c>
      <c r="G28" s="30"/>
    </row>
    <row r="29" spans="1:7" s="71" customFormat="1" ht="19.5" customHeight="1" thickBot="1">
      <c r="A29" s="66" t="s">
        <v>41</v>
      </c>
      <c r="B29" s="67"/>
      <c r="C29" s="67"/>
      <c r="D29" s="67"/>
      <c r="E29" s="68"/>
      <c r="F29" s="69">
        <f>ROUND(SUM(F27:F28),0)</f>
        <v>0</v>
      </c>
      <c r="G29" s="70"/>
    </row>
    <row r="31" spans="1:7">
      <c r="B31" s="72"/>
      <c r="C31" s="72"/>
      <c r="D31" s="72"/>
      <c r="E31" s="72"/>
      <c r="F31" s="72"/>
      <c r="G31" s="72"/>
    </row>
    <row r="32" spans="1:7">
      <c r="B32" s="72"/>
      <c r="C32" s="72"/>
      <c r="D32" s="72"/>
      <c r="E32" s="72"/>
      <c r="F32" s="72"/>
      <c r="G32" s="72"/>
    </row>
    <row r="33" spans="2:7">
      <c r="B33" s="72"/>
      <c r="C33" s="72"/>
      <c r="D33" s="72"/>
      <c r="E33" s="72"/>
      <c r="F33" s="72"/>
      <c r="G33" s="72"/>
    </row>
    <row r="34" spans="2:7">
      <c r="B34" s="72"/>
      <c r="C34" s="72"/>
      <c r="D34" s="72"/>
      <c r="E34" s="72"/>
      <c r="F34" s="72"/>
      <c r="G34" s="72"/>
    </row>
    <row r="35" spans="2:7">
      <c r="B35" s="72"/>
      <c r="C35" s="72"/>
      <c r="D35" s="72"/>
      <c r="E35" s="72"/>
      <c r="F35" s="72"/>
      <c r="G35" s="72"/>
    </row>
    <row r="36" spans="2:7">
      <c r="B36" s="72"/>
      <c r="C36" s="72"/>
      <c r="D36" s="72"/>
      <c r="E36" s="72"/>
      <c r="F36" s="72"/>
      <c r="G36" s="72"/>
    </row>
  </sheetData>
  <mergeCells count="9">
    <mergeCell ref="B35:G35"/>
    <mergeCell ref="B36:G36"/>
    <mergeCell ref="B31:G31"/>
    <mergeCell ref="B32:G32"/>
    <mergeCell ref="B33:G33"/>
    <mergeCell ref="B34:G34"/>
    <mergeCell ref="C7:D7"/>
    <mergeCell ref="C8:D8"/>
    <mergeCell ref="E11:G1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A23" sqref="A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73" t="s">
        <v>4</v>
      </c>
      <c r="B1" s="74"/>
      <c r="C1" s="75" t="str">
        <f>CONCATENATE(cislostavby," ",nazevstavby)</f>
        <v xml:space="preserve"> Stavební úpravy obj.Na Okruhu 395,Praha 4</v>
      </c>
      <c r="D1" s="76"/>
      <c r="E1" s="77"/>
      <c r="F1" s="76"/>
      <c r="G1" s="78"/>
      <c r="H1" s="79"/>
      <c r="I1" s="80"/>
    </row>
    <row r="2" spans="1:9" ht="13.5" thickBot="1">
      <c r="A2" s="81" t="s">
        <v>1</v>
      </c>
      <c r="B2" s="82"/>
      <c r="C2" s="83" t="str">
        <f>CONCATENATE(cisloobjektu," ",nazevobjektu)</f>
        <v xml:space="preserve"> Praha 4, Na Okruhu 395</v>
      </c>
      <c r="D2" s="84"/>
      <c r="E2" s="85"/>
      <c r="F2" s="84"/>
      <c r="G2" s="86"/>
      <c r="H2" s="86"/>
      <c r="I2" s="87"/>
    </row>
    <row r="3" spans="1:9" ht="13.5" thickTop="1"/>
    <row r="4" spans="1:9" ht="19.5" customHeight="1">
      <c r="A4" s="88" t="s">
        <v>42</v>
      </c>
      <c r="B4" s="1"/>
      <c r="C4" s="1"/>
      <c r="D4" s="1"/>
      <c r="E4" s="1"/>
      <c r="F4" s="1"/>
      <c r="G4" s="1"/>
      <c r="H4" s="1"/>
      <c r="I4" s="1"/>
    </row>
    <row r="5" spans="1:9" ht="13.5" thickBot="1"/>
    <row r="6" spans="1:9" s="32" customFormat="1" ht="13.5" thickBot="1">
      <c r="A6" s="89"/>
      <c r="B6" s="90" t="s">
        <v>43</v>
      </c>
      <c r="C6" s="90"/>
      <c r="D6" s="91"/>
      <c r="E6" s="92" t="s">
        <v>44</v>
      </c>
      <c r="F6" s="93" t="s">
        <v>45</v>
      </c>
      <c r="G6" s="93" t="s">
        <v>46</v>
      </c>
      <c r="H6" s="93" t="s">
        <v>47</v>
      </c>
      <c r="I6" s="94" t="s">
        <v>26</v>
      </c>
    </row>
    <row r="7" spans="1:9" s="32" customFormat="1">
      <c r="A7" s="195" t="str">
        <f>Položky!B7</f>
        <v>61</v>
      </c>
      <c r="B7" s="95" t="str">
        <f>Položky!C7</f>
        <v>Upravy povrchů vnitřní</v>
      </c>
      <c r="C7" s="96"/>
      <c r="D7" s="97"/>
      <c r="E7" s="196">
        <f>Položky!BC14</f>
        <v>0</v>
      </c>
      <c r="F7" s="197">
        <f>Položky!BD14</f>
        <v>0</v>
      </c>
      <c r="G7" s="197">
        <f>Položky!BE14</f>
        <v>0</v>
      </c>
      <c r="H7" s="197">
        <f>Položky!BF14</f>
        <v>0</v>
      </c>
      <c r="I7" s="198">
        <f>Položky!BG14</f>
        <v>0</v>
      </c>
    </row>
    <row r="8" spans="1:9" s="32" customFormat="1">
      <c r="A8" s="195" t="str">
        <f>Položky!B15</f>
        <v>96</v>
      </c>
      <c r="B8" s="95" t="str">
        <f>Položky!C15</f>
        <v>Bourání konstrukcí</v>
      </c>
      <c r="C8" s="96"/>
      <c r="D8" s="97"/>
      <c r="E8" s="196">
        <f>Položky!BC29</f>
        <v>0</v>
      </c>
      <c r="F8" s="197">
        <f>Položky!BD29</f>
        <v>0</v>
      </c>
      <c r="G8" s="197">
        <f>Položky!BE29</f>
        <v>0</v>
      </c>
      <c r="H8" s="197">
        <f>Položky!BF29</f>
        <v>0</v>
      </c>
      <c r="I8" s="198">
        <f>Položky!BG29</f>
        <v>0</v>
      </c>
    </row>
    <row r="9" spans="1:9" s="32" customFormat="1">
      <c r="A9" s="195" t="str">
        <f>Položky!B30</f>
        <v>99</v>
      </c>
      <c r="B9" s="95" t="str">
        <f>Položky!C30</f>
        <v>Staveništní přesun hmot</v>
      </c>
      <c r="C9" s="96"/>
      <c r="D9" s="97"/>
      <c r="E9" s="196">
        <f>Položky!BC32</f>
        <v>0</v>
      </c>
      <c r="F9" s="197">
        <f>Položky!BD32</f>
        <v>0</v>
      </c>
      <c r="G9" s="197">
        <f>Položky!BE32</f>
        <v>0</v>
      </c>
      <c r="H9" s="197">
        <f>Položky!BF32</f>
        <v>0</v>
      </c>
      <c r="I9" s="198">
        <f>Položky!BG32</f>
        <v>0</v>
      </c>
    </row>
    <row r="10" spans="1:9" s="32" customFormat="1">
      <c r="A10" s="195" t="str">
        <f>Položky!B33</f>
        <v>721</v>
      </c>
      <c r="B10" s="95" t="str">
        <f>Položky!C33</f>
        <v>Vnitřní kanalizace</v>
      </c>
      <c r="C10" s="96"/>
      <c r="D10" s="97"/>
      <c r="E10" s="196">
        <f>Položky!BC35</f>
        <v>0</v>
      </c>
      <c r="F10" s="197">
        <f>Položky!BD35</f>
        <v>0</v>
      </c>
      <c r="G10" s="197">
        <f>Položky!BE35</f>
        <v>0</v>
      </c>
      <c r="H10" s="197">
        <f>Položky!BF35</f>
        <v>0</v>
      </c>
      <c r="I10" s="198">
        <f>Položky!BG35</f>
        <v>0</v>
      </c>
    </row>
    <row r="11" spans="1:9" s="32" customFormat="1">
      <c r="A11" s="195" t="str">
        <f>Položky!B36</f>
        <v>722</v>
      </c>
      <c r="B11" s="95" t="str">
        <f>Položky!C36</f>
        <v>Vnitřní vodovod</v>
      </c>
      <c r="C11" s="96"/>
      <c r="D11" s="97"/>
      <c r="E11" s="196">
        <f>Položky!BC41</f>
        <v>0</v>
      </c>
      <c r="F11" s="197">
        <f>Položky!BD41</f>
        <v>0</v>
      </c>
      <c r="G11" s="197">
        <f>Položky!BE41</f>
        <v>0</v>
      </c>
      <c r="H11" s="197">
        <f>Položky!BF41</f>
        <v>0</v>
      </c>
      <c r="I11" s="198">
        <f>Položky!BG41</f>
        <v>0</v>
      </c>
    </row>
    <row r="12" spans="1:9" s="32" customFormat="1">
      <c r="A12" s="195" t="str">
        <f>Položky!B42</f>
        <v>725</v>
      </c>
      <c r="B12" s="95" t="str">
        <f>Položky!C42</f>
        <v>Zařizovací předměty dle specifikace</v>
      </c>
      <c r="C12" s="96"/>
      <c r="D12" s="97"/>
      <c r="E12" s="196">
        <f>Položky!BC44</f>
        <v>0</v>
      </c>
      <c r="F12" s="197">
        <f>Položky!BD44</f>
        <v>0</v>
      </c>
      <c r="G12" s="197">
        <f>Položky!BE44</f>
        <v>0</v>
      </c>
      <c r="H12" s="197">
        <f>Položky!BF44</f>
        <v>0</v>
      </c>
      <c r="I12" s="198">
        <f>Položky!BG44</f>
        <v>0</v>
      </c>
    </row>
    <row r="13" spans="1:9" s="32" customFormat="1">
      <c r="A13" s="195" t="str">
        <f>Položky!B45</f>
        <v>767</v>
      </c>
      <c r="B13" s="95" t="str">
        <f>Položky!C45</f>
        <v>Konstrukce zámečnické</v>
      </c>
      <c r="C13" s="96"/>
      <c r="D13" s="97"/>
      <c r="E13" s="196">
        <f>Položky!BC57</f>
        <v>0</v>
      </c>
      <c r="F13" s="197">
        <f>Položky!BD57</f>
        <v>0</v>
      </c>
      <c r="G13" s="197">
        <f>Položky!BE57</f>
        <v>0</v>
      </c>
      <c r="H13" s="197">
        <f>Položky!BF57</f>
        <v>0</v>
      </c>
      <c r="I13" s="198">
        <f>Položky!BG57</f>
        <v>0</v>
      </c>
    </row>
    <row r="14" spans="1:9" s="32" customFormat="1">
      <c r="A14" s="195" t="str">
        <f>Položky!B58</f>
        <v>769</v>
      </c>
      <c r="B14" s="95" t="str">
        <f>Položky!C58</f>
        <v>Otvorove prvky z plastu</v>
      </c>
      <c r="C14" s="96"/>
      <c r="D14" s="97"/>
      <c r="E14" s="196">
        <f>Položky!BC61</f>
        <v>0</v>
      </c>
      <c r="F14" s="197">
        <f>Položky!BD61</f>
        <v>0</v>
      </c>
      <c r="G14" s="197">
        <f>Položky!BE61</f>
        <v>0</v>
      </c>
      <c r="H14" s="197">
        <f>Položky!BF61</f>
        <v>0</v>
      </c>
      <c r="I14" s="198">
        <f>Položky!BG61</f>
        <v>0</v>
      </c>
    </row>
    <row r="15" spans="1:9" s="32" customFormat="1">
      <c r="A15" s="195" t="str">
        <f>Položky!B62</f>
        <v>781</v>
      </c>
      <c r="B15" s="95" t="str">
        <f>Položky!C62</f>
        <v>Obklady keramické</v>
      </c>
      <c r="C15" s="96"/>
      <c r="D15" s="97"/>
      <c r="E15" s="196">
        <f>Položky!BC67</f>
        <v>0</v>
      </c>
      <c r="F15" s="197">
        <f>Položky!BD67</f>
        <v>0</v>
      </c>
      <c r="G15" s="197">
        <f>Položky!BE67</f>
        <v>0</v>
      </c>
      <c r="H15" s="197">
        <f>Položky!BF67</f>
        <v>0</v>
      </c>
      <c r="I15" s="198">
        <f>Položky!BG67</f>
        <v>0</v>
      </c>
    </row>
    <row r="16" spans="1:9" s="32" customFormat="1">
      <c r="A16" s="195" t="str">
        <f>Položky!B68</f>
        <v>M21</v>
      </c>
      <c r="B16" s="95" t="str">
        <f>Položky!C68</f>
        <v>Elektromontáže</v>
      </c>
      <c r="C16" s="96"/>
      <c r="D16" s="97"/>
      <c r="E16" s="196">
        <f>Položky!BC70</f>
        <v>0</v>
      </c>
      <c r="F16" s="197">
        <f>Položky!BD70</f>
        <v>0</v>
      </c>
      <c r="G16" s="197">
        <f>Položky!BE70</f>
        <v>0</v>
      </c>
      <c r="H16" s="197">
        <f>Položky!BF70</f>
        <v>0</v>
      </c>
      <c r="I16" s="198">
        <f>Položky!BG70</f>
        <v>0</v>
      </c>
    </row>
    <row r="17" spans="1:57" s="32" customFormat="1" ht="13.5" thickBot="1">
      <c r="A17" s="195" t="str">
        <f>Položky!B71</f>
        <v>M24</v>
      </c>
      <c r="B17" s="95" t="str">
        <f>Položky!C71</f>
        <v>Montáže vzduchotechnických zař</v>
      </c>
      <c r="C17" s="96"/>
      <c r="D17" s="97"/>
      <c r="E17" s="196">
        <f>Položky!BC78</f>
        <v>0</v>
      </c>
      <c r="F17" s="197">
        <f>Položky!BD78</f>
        <v>0</v>
      </c>
      <c r="G17" s="197">
        <f>Položky!BE78</f>
        <v>0</v>
      </c>
      <c r="H17" s="197">
        <f>Položky!BF78</f>
        <v>0</v>
      </c>
      <c r="I17" s="198">
        <f>Položky!BG78</f>
        <v>0</v>
      </c>
    </row>
    <row r="18" spans="1:57" s="103" customFormat="1" ht="13.5" thickBot="1">
      <c r="A18" s="98"/>
      <c r="B18" s="90" t="s">
        <v>48</v>
      </c>
      <c r="C18" s="90"/>
      <c r="D18" s="99"/>
      <c r="E18" s="100">
        <f>SUM(E7:E17)</f>
        <v>0</v>
      </c>
      <c r="F18" s="101">
        <f>SUM(F7:F17)</f>
        <v>0</v>
      </c>
      <c r="G18" s="101">
        <f>SUM(G7:G17)</f>
        <v>0</v>
      </c>
      <c r="H18" s="101">
        <f>SUM(H7:H17)</f>
        <v>0</v>
      </c>
      <c r="I18" s="102">
        <f>SUM(I7:I17)</f>
        <v>0</v>
      </c>
    </row>
    <row r="19" spans="1:57">
      <c r="A19" s="96"/>
      <c r="B19" s="96"/>
      <c r="C19" s="96"/>
      <c r="D19" s="96"/>
      <c r="E19" s="96"/>
      <c r="F19" s="96"/>
      <c r="G19" s="96"/>
      <c r="H19" s="96"/>
      <c r="I19" s="96"/>
    </row>
    <row r="20" spans="1:57" ht="19.5" customHeight="1">
      <c r="A20" s="104" t="s">
        <v>49</v>
      </c>
      <c r="B20" s="104"/>
      <c r="C20" s="104"/>
      <c r="D20" s="104"/>
      <c r="E20" s="104"/>
      <c r="F20" s="104"/>
      <c r="G20" s="105"/>
      <c r="H20" s="104"/>
      <c r="I20" s="104"/>
      <c r="BA20" s="33"/>
      <c r="BB20" s="33"/>
      <c r="BC20" s="33"/>
      <c r="BD20" s="33"/>
      <c r="BE20" s="33"/>
    </row>
    <row r="21" spans="1:57" ht="13.5" thickBot="1">
      <c r="A21" s="106"/>
      <c r="B21" s="106"/>
      <c r="C21" s="106"/>
      <c r="D21" s="106"/>
      <c r="E21" s="106"/>
      <c r="F21" s="106"/>
      <c r="G21" s="106"/>
      <c r="H21" s="106"/>
      <c r="I21" s="106"/>
    </row>
    <row r="22" spans="1:57">
      <c r="A22" s="107" t="s">
        <v>50</v>
      </c>
      <c r="B22" s="108"/>
      <c r="C22" s="108"/>
      <c r="D22" s="109"/>
      <c r="E22" s="110" t="s">
        <v>51</v>
      </c>
      <c r="F22" s="111" t="s">
        <v>52</v>
      </c>
      <c r="G22" s="112" t="s">
        <v>53</v>
      </c>
      <c r="H22" s="113"/>
      <c r="I22" s="114" t="s">
        <v>51</v>
      </c>
    </row>
    <row r="23" spans="1:57">
      <c r="A23" s="115"/>
      <c r="B23" s="116"/>
      <c r="C23" s="116"/>
      <c r="D23" s="117"/>
      <c r="E23" s="118"/>
      <c r="F23" s="119"/>
      <c r="G23" s="120">
        <f>CHOOSE(BA23+1,HSV+PSV,HSV+PSV+Mont,HSV+PSV+Dodavka+Mont,HSV,PSV,Mont,Dodavka,Mont+Dodavka,0)</f>
        <v>0</v>
      </c>
      <c r="H23" s="121"/>
      <c r="I23" s="122">
        <f>E23+F23*G23/100</f>
        <v>0</v>
      </c>
      <c r="BA23">
        <v>8</v>
      </c>
    </row>
    <row r="24" spans="1:57" ht="13.5" thickBot="1">
      <c r="A24" s="123"/>
      <c r="B24" s="124" t="s">
        <v>54</v>
      </c>
      <c r="C24" s="125"/>
      <c r="D24" s="126"/>
      <c r="E24" s="127"/>
      <c r="F24" s="128"/>
      <c r="G24" s="128"/>
      <c r="H24" s="129">
        <f>SUM(H23:H23)</f>
        <v>0</v>
      </c>
      <c r="I24" s="130"/>
    </row>
    <row r="26" spans="1:57">
      <c r="B26" s="103"/>
      <c r="F26" s="131"/>
      <c r="G26" s="132"/>
      <c r="H26" s="132"/>
      <c r="I26" s="133"/>
    </row>
    <row r="27" spans="1:57">
      <c r="F27" s="131"/>
      <c r="G27" s="132"/>
      <c r="H27" s="132"/>
      <c r="I27" s="133"/>
    </row>
    <row r="28" spans="1:57">
      <c r="F28" s="131"/>
      <c r="G28" s="132"/>
      <c r="H28" s="132"/>
      <c r="I28" s="133"/>
    </row>
    <row r="29" spans="1:57">
      <c r="F29" s="131"/>
      <c r="G29" s="132"/>
      <c r="H29" s="132"/>
      <c r="I29" s="133"/>
    </row>
    <row r="30" spans="1:57">
      <c r="F30" s="131"/>
      <c r="G30" s="132"/>
      <c r="H30" s="132"/>
      <c r="I30" s="133"/>
    </row>
    <row r="31" spans="1:57">
      <c r="F31" s="131"/>
      <c r="G31" s="132"/>
      <c r="H31" s="132"/>
      <c r="I31" s="133"/>
    </row>
    <row r="32" spans="1:57">
      <c r="F32" s="131"/>
      <c r="G32" s="132"/>
      <c r="H32" s="132"/>
      <c r="I32" s="133"/>
    </row>
    <row r="33" spans="6:9">
      <c r="F33" s="131"/>
      <c r="G33" s="132"/>
      <c r="H33" s="132"/>
      <c r="I33" s="133"/>
    </row>
    <row r="34" spans="6:9">
      <c r="F34" s="131"/>
      <c r="G34" s="132"/>
      <c r="H34" s="132"/>
      <c r="I34" s="133"/>
    </row>
    <row r="35" spans="6:9">
      <c r="F35" s="131"/>
      <c r="G35" s="132"/>
      <c r="H35" s="132"/>
      <c r="I35" s="133"/>
    </row>
    <row r="36" spans="6:9">
      <c r="F36" s="131"/>
      <c r="G36" s="132"/>
      <c r="H36" s="132"/>
      <c r="I36" s="133"/>
    </row>
    <row r="37" spans="6:9">
      <c r="F37" s="131"/>
      <c r="G37" s="132"/>
      <c r="H37" s="132"/>
      <c r="I37" s="133"/>
    </row>
    <row r="38" spans="6:9">
      <c r="F38" s="131"/>
      <c r="G38" s="132"/>
      <c r="H38" s="132"/>
      <c r="I38" s="133"/>
    </row>
    <row r="39" spans="6:9">
      <c r="F39" s="131"/>
      <c r="G39" s="132"/>
      <c r="H39" s="132"/>
      <c r="I39" s="133"/>
    </row>
    <row r="40" spans="6:9">
      <c r="F40" s="131"/>
      <c r="G40" s="132"/>
      <c r="H40" s="132"/>
      <c r="I40" s="133"/>
    </row>
    <row r="41" spans="6:9">
      <c r="F41" s="131"/>
      <c r="G41" s="132"/>
      <c r="H41" s="132"/>
      <c r="I41" s="133"/>
    </row>
    <row r="42" spans="6:9">
      <c r="F42" s="131"/>
      <c r="G42" s="132"/>
      <c r="H42" s="132"/>
      <c r="I42" s="133"/>
    </row>
    <row r="43" spans="6:9">
      <c r="F43" s="131"/>
      <c r="G43" s="132"/>
      <c r="H43" s="132"/>
      <c r="I43" s="133"/>
    </row>
    <row r="44" spans="6:9">
      <c r="F44" s="131"/>
      <c r="G44" s="132"/>
      <c r="H44" s="132"/>
      <c r="I44" s="133"/>
    </row>
    <row r="45" spans="6:9">
      <c r="F45" s="131"/>
      <c r="G45" s="132"/>
      <c r="H45" s="132"/>
      <c r="I45" s="133"/>
    </row>
    <row r="46" spans="6:9">
      <c r="F46" s="131"/>
      <c r="G46" s="132"/>
      <c r="H46" s="132"/>
      <c r="I46" s="133"/>
    </row>
    <row r="47" spans="6:9">
      <c r="F47" s="131"/>
      <c r="G47" s="132"/>
      <c r="H47" s="132"/>
      <c r="I47" s="133"/>
    </row>
    <row r="48" spans="6:9">
      <c r="F48" s="131"/>
      <c r="G48" s="132"/>
      <c r="H48" s="132"/>
      <c r="I48" s="133"/>
    </row>
    <row r="49" spans="6:9">
      <c r="F49" s="131"/>
      <c r="G49" s="132"/>
      <c r="H49" s="132"/>
      <c r="I49" s="133"/>
    </row>
    <row r="50" spans="6:9">
      <c r="F50" s="131"/>
      <c r="G50" s="132"/>
      <c r="H50" s="132"/>
      <c r="I50" s="133"/>
    </row>
    <row r="51" spans="6:9">
      <c r="F51" s="131"/>
      <c r="G51" s="132"/>
      <c r="H51" s="132"/>
      <c r="I51" s="133"/>
    </row>
    <row r="52" spans="6:9">
      <c r="F52" s="131"/>
      <c r="G52" s="132"/>
      <c r="H52" s="132"/>
      <c r="I52" s="133"/>
    </row>
    <row r="53" spans="6:9">
      <c r="F53" s="131"/>
      <c r="G53" s="132"/>
      <c r="H53" s="132"/>
      <c r="I53" s="133"/>
    </row>
    <row r="54" spans="6:9">
      <c r="F54" s="131"/>
      <c r="G54" s="132"/>
      <c r="H54" s="132"/>
      <c r="I54" s="133"/>
    </row>
    <row r="55" spans="6:9">
      <c r="F55" s="131"/>
      <c r="G55" s="132"/>
      <c r="H55" s="132"/>
      <c r="I55" s="133"/>
    </row>
    <row r="56" spans="6:9">
      <c r="F56" s="131"/>
      <c r="G56" s="132"/>
      <c r="H56" s="132"/>
      <c r="I56" s="133"/>
    </row>
    <row r="57" spans="6:9">
      <c r="F57" s="131"/>
      <c r="G57" s="132"/>
      <c r="H57" s="132"/>
      <c r="I57" s="133"/>
    </row>
    <row r="58" spans="6:9">
      <c r="F58" s="131"/>
      <c r="G58" s="132"/>
      <c r="H58" s="132"/>
      <c r="I58" s="133"/>
    </row>
    <row r="59" spans="6:9">
      <c r="F59" s="131"/>
      <c r="G59" s="132"/>
      <c r="H59" s="132"/>
      <c r="I59" s="133"/>
    </row>
    <row r="60" spans="6:9">
      <c r="F60" s="131"/>
      <c r="G60" s="132"/>
      <c r="H60" s="132"/>
      <c r="I60" s="133"/>
    </row>
    <row r="61" spans="6:9">
      <c r="F61" s="131"/>
      <c r="G61" s="132"/>
      <c r="H61" s="132"/>
      <c r="I61" s="133"/>
    </row>
    <row r="62" spans="6:9">
      <c r="F62" s="131"/>
      <c r="G62" s="132"/>
      <c r="H62" s="132"/>
      <c r="I62" s="133"/>
    </row>
    <row r="63" spans="6:9">
      <c r="F63" s="131"/>
      <c r="G63" s="132"/>
      <c r="H63" s="132"/>
      <c r="I63" s="133"/>
    </row>
    <row r="64" spans="6:9">
      <c r="F64" s="131"/>
      <c r="G64" s="132"/>
      <c r="H64" s="132"/>
      <c r="I64" s="133"/>
    </row>
    <row r="65" spans="6:9">
      <c r="F65" s="131"/>
      <c r="G65" s="132"/>
      <c r="H65" s="132"/>
      <c r="I65" s="133"/>
    </row>
    <row r="66" spans="6:9">
      <c r="F66" s="131"/>
      <c r="G66" s="132"/>
      <c r="H66" s="132"/>
      <c r="I66" s="133"/>
    </row>
    <row r="67" spans="6:9">
      <c r="F67" s="131"/>
      <c r="G67" s="132"/>
      <c r="H67" s="132"/>
      <c r="I67" s="133"/>
    </row>
    <row r="68" spans="6:9">
      <c r="F68" s="131"/>
      <c r="G68" s="132"/>
      <c r="H68" s="132"/>
      <c r="I68" s="133"/>
    </row>
    <row r="69" spans="6:9">
      <c r="F69" s="131"/>
      <c r="G69" s="132"/>
      <c r="H69" s="132"/>
      <c r="I69" s="133"/>
    </row>
    <row r="70" spans="6:9">
      <c r="F70" s="131"/>
      <c r="G70" s="132"/>
      <c r="H70" s="132"/>
      <c r="I70" s="133"/>
    </row>
    <row r="71" spans="6:9">
      <c r="F71" s="131"/>
      <c r="G71" s="132"/>
      <c r="H71" s="132"/>
      <c r="I71" s="133"/>
    </row>
    <row r="72" spans="6:9">
      <c r="F72" s="131"/>
      <c r="G72" s="132"/>
      <c r="H72" s="132"/>
      <c r="I72" s="133"/>
    </row>
    <row r="73" spans="6:9">
      <c r="F73" s="131"/>
      <c r="G73" s="132"/>
      <c r="H73" s="132"/>
      <c r="I73" s="133"/>
    </row>
    <row r="74" spans="6:9">
      <c r="F74" s="131"/>
      <c r="G74" s="132"/>
      <c r="H74" s="132"/>
      <c r="I74" s="133"/>
    </row>
    <row r="75" spans="6:9">
      <c r="F75" s="131"/>
      <c r="G75" s="132"/>
      <c r="H75" s="132"/>
      <c r="I75" s="133"/>
    </row>
  </sheetData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BG145"/>
  <sheetViews>
    <sheetView showGridLines="0" showZeros="0" topLeftCell="A59" zoomScale="80" zoomScaleNormal="100" workbookViewId="0">
      <selection activeCell="A78" sqref="A78:IV80"/>
    </sheetView>
  </sheetViews>
  <sheetFormatPr defaultRowHeight="12.75"/>
  <cols>
    <col min="1" max="1" width="4.42578125" style="135" customWidth="1"/>
    <col min="2" max="2" width="14.140625" style="135" customWidth="1"/>
    <col min="3" max="3" width="47.5703125" style="135" customWidth="1"/>
    <col min="4" max="4" width="5.5703125" style="135" customWidth="1"/>
    <col min="5" max="5" width="10" style="189" customWidth="1"/>
    <col min="6" max="6" width="11.28515625" style="135" customWidth="1"/>
    <col min="7" max="7" width="16.140625" style="135" customWidth="1"/>
    <col min="8" max="8" width="13.140625" style="135" customWidth="1"/>
    <col min="9" max="9" width="14.5703125" style="135" customWidth="1"/>
    <col min="10" max="10" width="13.140625" style="135" customWidth="1"/>
    <col min="11" max="11" width="13.5703125" style="135" customWidth="1"/>
    <col min="12" max="16384" width="9.140625" style="135"/>
  </cols>
  <sheetData>
    <row r="1" spans="1:59" ht="15.75">
      <c r="A1" s="134" t="s">
        <v>55</v>
      </c>
      <c r="B1" s="134"/>
      <c r="C1" s="134"/>
      <c r="D1" s="134"/>
      <c r="E1" s="134"/>
      <c r="F1" s="134"/>
      <c r="G1" s="134"/>
      <c r="H1" s="134"/>
      <c r="I1" s="134"/>
    </row>
    <row r="2" spans="1:59" ht="13.5" thickBot="1">
      <c r="B2" s="136"/>
      <c r="C2" s="137"/>
      <c r="D2" s="137"/>
      <c r="E2" s="138"/>
      <c r="F2" s="137"/>
      <c r="G2" s="137"/>
    </row>
    <row r="3" spans="1:59" ht="13.5" thickTop="1">
      <c r="A3" s="73" t="s">
        <v>4</v>
      </c>
      <c r="B3" s="74"/>
      <c r="C3" s="75" t="str">
        <f>CONCATENATE(cislostavby," ",nazevstavby)</f>
        <v xml:space="preserve"> Stavební úpravy obj.Na Okruhu 395,Praha 4</v>
      </c>
      <c r="D3" s="76"/>
      <c r="E3" s="77"/>
      <c r="F3" s="76"/>
      <c r="G3" s="139"/>
      <c r="H3" s="140">
        <f>Rekapitulace!H1</f>
        <v>0</v>
      </c>
      <c r="I3" s="141"/>
    </row>
    <row r="4" spans="1:59" ht="13.5" thickBot="1">
      <c r="A4" s="142" t="s">
        <v>1</v>
      </c>
      <c r="B4" s="82"/>
      <c r="C4" s="83" t="str">
        <f>CONCATENATE(cisloobjektu," ",nazevobjektu)</f>
        <v xml:space="preserve"> Praha 4, Na Okruhu 395</v>
      </c>
      <c r="D4" s="84"/>
      <c r="E4" s="85"/>
      <c r="F4" s="84"/>
      <c r="G4" s="143"/>
      <c r="H4" s="143"/>
      <c r="I4" s="144"/>
    </row>
    <row r="5" spans="1:59" ht="13.5" thickTop="1">
      <c r="A5" s="145"/>
      <c r="B5" s="146"/>
      <c r="C5" s="146"/>
      <c r="D5" s="147"/>
      <c r="E5" s="148"/>
      <c r="F5" s="147"/>
      <c r="G5" s="149"/>
      <c r="H5" s="147"/>
      <c r="I5" s="147"/>
    </row>
    <row r="6" spans="1:59">
      <c r="A6" s="150" t="s">
        <v>56</v>
      </c>
      <c r="B6" s="151" t="s">
        <v>57</v>
      </c>
      <c r="C6" s="151" t="s">
        <v>58</v>
      </c>
      <c r="D6" s="151" t="s">
        <v>59</v>
      </c>
      <c r="E6" s="152" t="s">
        <v>60</v>
      </c>
      <c r="F6" s="151" t="s">
        <v>61</v>
      </c>
      <c r="G6" s="153" t="s">
        <v>62</v>
      </c>
      <c r="H6" s="154" t="s">
        <v>63</v>
      </c>
      <c r="I6" s="154" t="s">
        <v>64</v>
      </c>
      <c r="J6" s="154" t="s">
        <v>65</v>
      </c>
      <c r="K6" s="154" t="s">
        <v>66</v>
      </c>
    </row>
    <row r="7" spans="1:59">
      <c r="A7" s="155" t="s">
        <v>67</v>
      </c>
      <c r="B7" s="156" t="s">
        <v>71</v>
      </c>
      <c r="C7" s="157" t="s">
        <v>72</v>
      </c>
      <c r="D7" s="158"/>
      <c r="E7" s="159"/>
      <c r="F7" s="159"/>
      <c r="G7" s="160"/>
      <c r="H7" s="161"/>
      <c r="I7" s="161"/>
      <c r="J7" s="161"/>
      <c r="K7" s="161"/>
      <c r="Q7" s="162">
        <v>1</v>
      </c>
    </row>
    <row r="8" spans="1:59">
      <c r="A8" s="163">
        <v>1</v>
      </c>
      <c r="B8" s="164" t="s">
        <v>73</v>
      </c>
      <c r="C8" s="165" t="s">
        <v>74</v>
      </c>
      <c r="D8" s="166" t="s">
        <v>75</v>
      </c>
      <c r="E8" s="167">
        <v>4.5</v>
      </c>
      <c r="F8" s="167">
        <v>0</v>
      </c>
      <c r="G8" s="168">
        <f>E8*F8</f>
        <v>0</v>
      </c>
      <c r="H8" s="169">
        <v>2.0750000000000001E-2</v>
      </c>
      <c r="I8" s="169">
        <f>E8*H8</f>
        <v>9.3375E-2</v>
      </c>
      <c r="J8" s="169">
        <v>0</v>
      </c>
      <c r="K8" s="169">
        <f>E8*J8</f>
        <v>0</v>
      </c>
      <c r="Q8" s="162">
        <v>2</v>
      </c>
      <c r="AA8" s="135">
        <v>12</v>
      </c>
      <c r="AB8" s="135">
        <v>0</v>
      </c>
      <c r="AC8" s="135">
        <v>1</v>
      </c>
      <c r="BB8" s="135">
        <v>1</v>
      </c>
      <c r="BC8" s="135">
        <f>IF(BB8=1,G8,0)</f>
        <v>0</v>
      </c>
      <c r="BD8" s="135">
        <f>IF(BB8=2,G8,0)</f>
        <v>0</v>
      </c>
      <c r="BE8" s="135">
        <f>IF(BB8=3,G8,0)</f>
        <v>0</v>
      </c>
      <c r="BF8" s="135">
        <f>IF(BB8=4,G8,0)</f>
        <v>0</v>
      </c>
      <c r="BG8" s="135">
        <f>IF(BB8=5,G8,0)</f>
        <v>0</v>
      </c>
    </row>
    <row r="9" spans="1:59">
      <c r="A9" s="170"/>
      <c r="B9" s="171"/>
      <c r="C9" s="172" t="s">
        <v>76</v>
      </c>
      <c r="D9" s="173"/>
      <c r="E9" s="174">
        <v>4.5</v>
      </c>
      <c r="F9" s="175"/>
      <c r="G9" s="176"/>
      <c r="H9" s="177"/>
      <c r="I9" s="177"/>
      <c r="J9" s="177"/>
      <c r="K9" s="177"/>
      <c r="M9" s="135" t="s">
        <v>76</v>
      </c>
      <c r="O9" s="178"/>
      <c r="Q9" s="162"/>
    </row>
    <row r="10" spans="1:59">
      <c r="A10" s="170"/>
      <c r="B10" s="171"/>
      <c r="C10" s="172"/>
      <c r="D10" s="173"/>
      <c r="E10" s="174">
        <v>0</v>
      </c>
      <c r="F10" s="175"/>
      <c r="G10" s="176"/>
      <c r="H10" s="177"/>
      <c r="I10" s="177"/>
      <c r="J10" s="177"/>
      <c r="K10" s="177"/>
      <c r="O10" s="178"/>
      <c r="Q10" s="162"/>
    </row>
    <row r="11" spans="1:59" ht="25.5">
      <c r="A11" s="163">
        <v>2</v>
      </c>
      <c r="B11" s="164" t="s">
        <v>77</v>
      </c>
      <c r="C11" s="165" t="s">
        <v>78</v>
      </c>
      <c r="D11" s="166" t="s">
        <v>75</v>
      </c>
      <c r="E11" s="167">
        <v>5.4749999999999996</v>
      </c>
      <c r="F11" s="167">
        <v>0</v>
      </c>
      <c r="G11" s="168">
        <f>E11*F11</f>
        <v>0</v>
      </c>
      <c r="H11" s="169">
        <v>3.3709999999999997E-2</v>
      </c>
      <c r="I11" s="169">
        <f>E11*H11</f>
        <v>0.18456224999999998</v>
      </c>
      <c r="J11" s="169">
        <v>0</v>
      </c>
      <c r="K11" s="169">
        <f>E11*J11</f>
        <v>0</v>
      </c>
      <c r="Q11" s="162">
        <v>2</v>
      </c>
      <c r="AA11" s="135">
        <v>12</v>
      </c>
      <c r="AB11" s="135">
        <v>0</v>
      </c>
      <c r="AC11" s="135">
        <v>2</v>
      </c>
      <c r="BB11" s="135">
        <v>1</v>
      </c>
      <c r="BC11" s="135">
        <f>IF(BB11=1,G11,0)</f>
        <v>0</v>
      </c>
      <c r="BD11" s="135">
        <f>IF(BB11=2,G11,0)</f>
        <v>0</v>
      </c>
      <c r="BE11" s="135">
        <f>IF(BB11=3,G11,0)</f>
        <v>0</v>
      </c>
      <c r="BF11" s="135">
        <f>IF(BB11=4,G11,0)</f>
        <v>0</v>
      </c>
      <c r="BG11" s="135">
        <f>IF(BB11=5,G11,0)</f>
        <v>0</v>
      </c>
    </row>
    <row r="12" spans="1:59">
      <c r="A12" s="170"/>
      <c r="B12" s="171"/>
      <c r="C12" s="172" t="s">
        <v>79</v>
      </c>
      <c r="D12" s="173"/>
      <c r="E12" s="174">
        <v>2.7</v>
      </c>
      <c r="F12" s="175"/>
      <c r="G12" s="176"/>
      <c r="H12" s="177"/>
      <c r="I12" s="177"/>
      <c r="J12" s="177"/>
      <c r="K12" s="177"/>
      <c r="M12" s="135" t="s">
        <v>79</v>
      </c>
      <c r="O12" s="178"/>
      <c r="Q12" s="162"/>
    </row>
    <row r="13" spans="1:59">
      <c r="A13" s="170"/>
      <c r="B13" s="171"/>
      <c r="C13" s="172" t="s">
        <v>80</v>
      </c>
      <c r="D13" s="173"/>
      <c r="E13" s="174">
        <v>2.7749999999999999</v>
      </c>
      <c r="F13" s="175"/>
      <c r="G13" s="176"/>
      <c r="H13" s="177"/>
      <c r="I13" s="177"/>
      <c r="J13" s="177"/>
      <c r="K13" s="177"/>
      <c r="M13" s="135" t="s">
        <v>80</v>
      </c>
      <c r="O13" s="178"/>
      <c r="Q13" s="162"/>
    </row>
    <row r="14" spans="1:59">
      <c r="A14" s="179"/>
      <c r="B14" s="180" t="s">
        <v>68</v>
      </c>
      <c r="C14" s="181" t="str">
        <f>CONCATENATE(B7," ",C7)</f>
        <v>61 Upravy povrchů vnitřní</v>
      </c>
      <c r="D14" s="179"/>
      <c r="E14" s="182"/>
      <c r="F14" s="182"/>
      <c r="G14" s="183">
        <f>SUM(G7:G13)</f>
        <v>0</v>
      </c>
      <c r="H14" s="184"/>
      <c r="I14" s="185">
        <f>SUM(I7:I13)</f>
        <v>0.27793724999999997</v>
      </c>
      <c r="J14" s="184"/>
      <c r="K14" s="185">
        <f>SUM(K7:K13)</f>
        <v>0</v>
      </c>
      <c r="Q14" s="162">
        <v>4</v>
      </c>
      <c r="BC14" s="186">
        <f>SUM(BC7:BC13)</f>
        <v>0</v>
      </c>
      <c r="BD14" s="186">
        <f>SUM(BD7:BD13)</f>
        <v>0</v>
      </c>
      <c r="BE14" s="186">
        <f>SUM(BE7:BE13)</f>
        <v>0</v>
      </c>
      <c r="BF14" s="186">
        <f>SUM(BF7:BF13)</f>
        <v>0</v>
      </c>
      <c r="BG14" s="186">
        <f>SUM(BG7:BG13)</f>
        <v>0</v>
      </c>
    </row>
    <row r="15" spans="1:59">
      <c r="A15" s="155" t="s">
        <v>67</v>
      </c>
      <c r="B15" s="156" t="s">
        <v>81</v>
      </c>
      <c r="C15" s="157" t="s">
        <v>82</v>
      </c>
      <c r="D15" s="158"/>
      <c r="E15" s="159"/>
      <c r="F15" s="159"/>
      <c r="G15" s="160"/>
      <c r="H15" s="161"/>
      <c r="I15" s="161"/>
      <c r="J15" s="161"/>
      <c r="K15" s="161"/>
      <c r="Q15" s="162">
        <v>1</v>
      </c>
    </row>
    <row r="16" spans="1:59">
      <c r="A16" s="163">
        <v>3</v>
      </c>
      <c r="B16" s="164" t="s">
        <v>83</v>
      </c>
      <c r="C16" s="165" t="s">
        <v>84</v>
      </c>
      <c r="D16" s="166" t="s">
        <v>85</v>
      </c>
      <c r="E16" s="167">
        <v>1.35</v>
      </c>
      <c r="F16" s="167">
        <v>0</v>
      </c>
      <c r="G16" s="168">
        <f>E16*F16</f>
        <v>0</v>
      </c>
      <c r="H16" s="169">
        <v>1.2800000000000001E-3</v>
      </c>
      <c r="I16" s="169">
        <f>E16*H16</f>
        <v>1.7280000000000002E-3</v>
      </c>
      <c r="J16" s="169">
        <v>-1.95</v>
      </c>
      <c r="K16" s="169">
        <f>E16*J16</f>
        <v>-2.6325000000000003</v>
      </c>
      <c r="Q16" s="162">
        <v>2</v>
      </c>
      <c r="AA16" s="135">
        <v>12</v>
      </c>
      <c r="AB16" s="135">
        <v>0</v>
      </c>
      <c r="AC16" s="135">
        <v>3</v>
      </c>
      <c r="BB16" s="135">
        <v>1</v>
      </c>
      <c r="BC16" s="135">
        <f>IF(BB16=1,G16,0)</f>
        <v>0</v>
      </c>
      <c r="BD16" s="135">
        <f>IF(BB16=2,G16,0)</f>
        <v>0</v>
      </c>
      <c r="BE16" s="135">
        <f>IF(BB16=3,G16,0)</f>
        <v>0</v>
      </c>
      <c r="BF16" s="135">
        <f>IF(BB16=4,G16,0)</f>
        <v>0</v>
      </c>
      <c r="BG16" s="135">
        <f>IF(BB16=5,G16,0)</f>
        <v>0</v>
      </c>
    </row>
    <row r="17" spans="1:59">
      <c r="A17" s="170"/>
      <c r="B17" s="171"/>
      <c r="C17" s="172" t="s">
        <v>86</v>
      </c>
      <c r="D17" s="173"/>
      <c r="E17" s="174">
        <v>1.35</v>
      </c>
      <c r="F17" s="175"/>
      <c r="G17" s="176"/>
      <c r="H17" s="177"/>
      <c r="I17" s="177"/>
      <c r="J17" s="177"/>
      <c r="K17" s="177"/>
      <c r="M17" s="135" t="s">
        <v>86</v>
      </c>
      <c r="O17" s="178"/>
      <c r="Q17" s="162"/>
    </row>
    <row r="18" spans="1:59">
      <c r="A18" s="163">
        <v>4</v>
      </c>
      <c r="B18" s="164" t="s">
        <v>87</v>
      </c>
      <c r="C18" s="165" t="s">
        <v>88</v>
      </c>
      <c r="D18" s="166" t="s">
        <v>85</v>
      </c>
      <c r="E18" s="167">
        <v>1.4513</v>
      </c>
      <c r="F18" s="167">
        <v>0</v>
      </c>
      <c r="G18" s="168">
        <f>E18*F18</f>
        <v>0</v>
      </c>
      <c r="H18" s="169">
        <v>1.82E-3</v>
      </c>
      <c r="I18" s="169">
        <f>E18*H18</f>
        <v>2.641366E-3</v>
      </c>
      <c r="J18" s="169">
        <v>-2.4</v>
      </c>
      <c r="K18" s="169">
        <f>E18*J18</f>
        <v>-3.48312</v>
      </c>
      <c r="Q18" s="162">
        <v>2</v>
      </c>
      <c r="AA18" s="135">
        <v>12</v>
      </c>
      <c r="AB18" s="135">
        <v>0</v>
      </c>
      <c r="AC18" s="135">
        <v>4</v>
      </c>
      <c r="BB18" s="135">
        <v>1</v>
      </c>
      <c r="BC18" s="135">
        <f>IF(BB18=1,G18,0)</f>
        <v>0</v>
      </c>
      <c r="BD18" s="135">
        <f>IF(BB18=2,G18,0)</f>
        <v>0</v>
      </c>
      <c r="BE18" s="135">
        <f>IF(BB18=3,G18,0)</f>
        <v>0</v>
      </c>
      <c r="BF18" s="135">
        <f>IF(BB18=4,G18,0)</f>
        <v>0</v>
      </c>
      <c r="BG18" s="135">
        <f>IF(BB18=5,G18,0)</f>
        <v>0</v>
      </c>
    </row>
    <row r="19" spans="1:59">
      <c r="A19" s="170"/>
      <c r="B19" s="171"/>
      <c r="C19" s="172" t="s">
        <v>89</v>
      </c>
      <c r="D19" s="173"/>
      <c r="E19" s="174">
        <v>1.4513</v>
      </c>
      <c r="F19" s="175"/>
      <c r="G19" s="176"/>
      <c r="H19" s="177"/>
      <c r="I19" s="177"/>
      <c r="J19" s="177"/>
      <c r="K19" s="177"/>
      <c r="M19" s="135" t="s">
        <v>89</v>
      </c>
      <c r="O19" s="178"/>
      <c r="Q19" s="162"/>
    </row>
    <row r="20" spans="1:59">
      <c r="A20" s="163">
        <v>5</v>
      </c>
      <c r="B20" s="164" t="s">
        <v>90</v>
      </c>
      <c r="C20" s="165" t="s">
        <v>91</v>
      </c>
      <c r="D20" s="166" t="s">
        <v>92</v>
      </c>
      <c r="E20" s="167">
        <v>13.9</v>
      </c>
      <c r="F20" s="167">
        <v>0</v>
      </c>
      <c r="G20" s="168">
        <f>E20*F20</f>
        <v>0</v>
      </c>
      <c r="H20" s="169">
        <v>0</v>
      </c>
      <c r="I20" s="169">
        <f>E20*H20</f>
        <v>0</v>
      </c>
      <c r="J20" s="169">
        <v>-4.6000000000000001E-4</v>
      </c>
      <c r="K20" s="169">
        <f>E20*J20</f>
        <v>-6.3940000000000004E-3</v>
      </c>
      <c r="Q20" s="162">
        <v>2</v>
      </c>
      <c r="AA20" s="135">
        <v>12</v>
      </c>
      <c r="AB20" s="135">
        <v>0</v>
      </c>
      <c r="AC20" s="135">
        <v>5</v>
      </c>
      <c r="BB20" s="135">
        <v>1</v>
      </c>
      <c r="BC20" s="135">
        <f>IF(BB20=1,G20,0)</f>
        <v>0</v>
      </c>
      <c r="BD20" s="135">
        <f>IF(BB20=2,G20,0)</f>
        <v>0</v>
      </c>
      <c r="BE20" s="135">
        <f>IF(BB20=3,G20,0)</f>
        <v>0</v>
      </c>
      <c r="BF20" s="135">
        <f>IF(BB20=4,G20,0)</f>
        <v>0</v>
      </c>
      <c r="BG20" s="135">
        <f>IF(BB20=5,G20,0)</f>
        <v>0</v>
      </c>
    </row>
    <row r="21" spans="1:59">
      <c r="A21" s="170"/>
      <c r="B21" s="171"/>
      <c r="C21" s="172" t="s">
        <v>93</v>
      </c>
      <c r="D21" s="173"/>
      <c r="E21" s="174">
        <v>13.9</v>
      </c>
      <c r="F21" s="175"/>
      <c r="G21" s="176"/>
      <c r="H21" s="177"/>
      <c r="I21" s="177"/>
      <c r="J21" s="177"/>
      <c r="K21" s="177"/>
      <c r="M21" s="135" t="s">
        <v>93</v>
      </c>
      <c r="O21" s="178"/>
      <c r="Q21" s="162"/>
    </row>
    <row r="22" spans="1:59">
      <c r="A22" s="163">
        <v>6</v>
      </c>
      <c r="B22" s="164" t="s">
        <v>94</v>
      </c>
      <c r="C22" s="165" t="s">
        <v>95</v>
      </c>
      <c r="D22" s="166" t="s">
        <v>75</v>
      </c>
      <c r="E22" s="167">
        <v>2.25</v>
      </c>
      <c r="F22" s="167">
        <v>0</v>
      </c>
      <c r="G22" s="168">
        <f>E22*F22</f>
        <v>0</v>
      </c>
      <c r="H22" s="169">
        <v>0</v>
      </c>
      <c r="I22" s="169">
        <f>E22*H22</f>
        <v>0</v>
      </c>
      <c r="J22" s="169">
        <v>-4.5999999999999999E-2</v>
      </c>
      <c r="K22" s="169">
        <f>E22*J22</f>
        <v>-0.10349999999999999</v>
      </c>
      <c r="Q22" s="162">
        <v>2</v>
      </c>
      <c r="AA22" s="135">
        <v>12</v>
      </c>
      <c r="AB22" s="135">
        <v>0</v>
      </c>
      <c r="AC22" s="135">
        <v>6</v>
      </c>
      <c r="BB22" s="135">
        <v>1</v>
      </c>
      <c r="BC22" s="135">
        <f>IF(BB22=1,G22,0)</f>
        <v>0</v>
      </c>
      <c r="BD22" s="135">
        <f>IF(BB22=2,G22,0)</f>
        <v>0</v>
      </c>
      <c r="BE22" s="135">
        <f>IF(BB22=3,G22,0)</f>
        <v>0</v>
      </c>
      <c r="BF22" s="135">
        <f>IF(BB22=4,G22,0)</f>
        <v>0</v>
      </c>
      <c r="BG22" s="135">
        <f>IF(BB22=5,G22,0)</f>
        <v>0</v>
      </c>
    </row>
    <row r="23" spans="1:59">
      <c r="A23" s="170"/>
      <c r="B23" s="171"/>
      <c r="C23" s="172" t="s">
        <v>96</v>
      </c>
      <c r="D23" s="173"/>
      <c r="E23" s="174">
        <v>2.25</v>
      </c>
      <c r="F23" s="175"/>
      <c r="G23" s="176"/>
      <c r="H23" s="177"/>
      <c r="I23" s="177"/>
      <c r="J23" s="177"/>
      <c r="K23" s="177"/>
      <c r="M23" s="135" t="s">
        <v>96</v>
      </c>
      <c r="O23" s="178"/>
      <c r="Q23" s="162"/>
    </row>
    <row r="24" spans="1:59">
      <c r="A24" s="163">
        <v>7</v>
      </c>
      <c r="B24" s="164" t="s">
        <v>97</v>
      </c>
      <c r="C24" s="165" t="s">
        <v>98</v>
      </c>
      <c r="D24" s="166" t="s">
        <v>99</v>
      </c>
      <c r="E24" s="167">
        <v>6.3</v>
      </c>
      <c r="F24" s="167">
        <v>0</v>
      </c>
      <c r="G24" s="168">
        <f>E24*F24</f>
        <v>0</v>
      </c>
      <c r="H24" s="169">
        <v>0</v>
      </c>
      <c r="I24" s="169">
        <f>E24*H24</f>
        <v>0</v>
      </c>
      <c r="J24" s="169">
        <v>0</v>
      </c>
      <c r="K24" s="169">
        <f>E24*J24</f>
        <v>0</v>
      </c>
      <c r="Q24" s="162">
        <v>2</v>
      </c>
      <c r="AA24" s="135">
        <v>12</v>
      </c>
      <c r="AB24" s="135">
        <v>0</v>
      </c>
      <c r="AC24" s="135">
        <v>7</v>
      </c>
      <c r="BB24" s="135">
        <v>1</v>
      </c>
      <c r="BC24" s="135">
        <f>IF(BB24=1,G24,0)</f>
        <v>0</v>
      </c>
      <c r="BD24" s="135">
        <f>IF(BB24=2,G24,0)</f>
        <v>0</v>
      </c>
      <c r="BE24" s="135">
        <f>IF(BB24=3,G24,0)</f>
        <v>0</v>
      </c>
      <c r="BF24" s="135">
        <f>IF(BB24=4,G24,0)</f>
        <v>0</v>
      </c>
      <c r="BG24" s="135">
        <f>IF(BB24=5,G24,0)</f>
        <v>0</v>
      </c>
    </row>
    <row r="25" spans="1:59">
      <c r="A25" s="163">
        <v>8</v>
      </c>
      <c r="B25" s="164" t="s">
        <v>100</v>
      </c>
      <c r="C25" s="165" t="s">
        <v>101</v>
      </c>
      <c r="D25" s="166" t="s">
        <v>99</v>
      </c>
      <c r="E25" s="167">
        <v>6.3</v>
      </c>
      <c r="F25" s="167">
        <v>0</v>
      </c>
      <c r="G25" s="168">
        <f>E25*F25</f>
        <v>0</v>
      </c>
      <c r="H25" s="169">
        <v>0</v>
      </c>
      <c r="I25" s="169">
        <f>E25*H25</f>
        <v>0</v>
      </c>
      <c r="J25" s="169">
        <v>0</v>
      </c>
      <c r="K25" s="169">
        <f>E25*J25</f>
        <v>0</v>
      </c>
      <c r="Q25" s="162">
        <v>2</v>
      </c>
      <c r="AA25" s="135">
        <v>12</v>
      </c>
      <c r="AB25" s="135">
        <v>0</v>
      </c>
      <c r="AC25" s="135">
        <v>8</v>
      </c>
      <c r="BB25" s="135">
        <v>1</v>
      </c>
      <c r="BC25" s="135">
        <f>IF(BB25=1,G25,0)</f>
        <v>0</v>
      </c>
      <c r="BD25" s="135">
        <f>IF(BB25=2,G25,0)</f>
        <v>0</v>
      </c>
      <c r="BE25" s="135">
        <f>IF(BB25=3,G25,0)</f>
        <v>0</v>
      </c>
      <c r="BF25" s="135">
        <f>IF(BB25=4,G25,0)</f>
        <v>0</v>
      </c>
      <c r="BG25" s="135">
        <f>IF(BB25=5,G25,0)</f>
        <v>0</v>
      </c>
    </row>
    <row r="26" spans="1:59">
      <c r="A26" s="163">
        <v>9</v>
      </c>
      <c r="B26" s="164" t="s">
        <v>102</v>
      </c>
      <c r="C26" s="165" t="s">
        <v>103</v>
      </c>
      <c r="D26" s="166" t="s">
        <v>99</v>
      </c>
      <c r="E26" s="167">
        <v>126</v>
      </c>
      <c r="F26" s="167">
        <v>0</v>
      </c>
      <c r="G26" s="168">
        <f>E26*F26</f>
        <v>0</v>
      </c>
      <c r="H26" s="169">
        <v>0</v>
      </c>
      <c r="I26" s="169">
        <f>E26*H26</f>
        <v>0</v>
      </c>
      <c r="J26" s="169">
        <v>0</v>
      </c>
      <c r="K26" s="169">
        <f>E26*J26</f>
        <v>0</v>
      </c>
      <c r="Q26" s="162">
        <v>2</v>
      </c>
      <c r="AA26" s="135">
        <v>12</v>
      </c>
      <c r="AB26" s="135">
        <v>0</v>
      </c>
      <c r="AC26" s="135">
        <v>9</v>
      </c>
      <c r="BB26" s="135">
        <v>1</v>
      </c>
      <c r="BC26" s="135">
        <f>IF(BB26=1,G26,0)</f>
        <v>0</v>
      </c>
      <c r="BD26" s="135">
        <f>IF(BB26=2,G26,0)</f>
        <v>0</v>
      </c>
      <c r="BE26" s="135">
        <f>IF(BB26=3,G26,0)</f>
        <v>0</v>
      </c>
      <c r="BF26" s="135">
        <f>IF(BB26=4,G26,0)</f>
        <v>0</v>
      </c>
      <c r="BG26" s="135">
        <f>IF(BB26=5,G26,0)</f>
        <v>0</v>
      </c>
    </row>
    <row r="27" spans="1:59">
      <c r="A27" s="163">
        <v>10</v>
      </c>
      <c r="B27" s="164" t="s">
        <v>104</v>
      </c>
      <c r="C27" s="165" t="s">
        <v>105</v>
      </c>
      <c r="D27" s="166" t="s">
        <v>99</v>
      </c>
      <c r="E27" s="167">
        <v>6.3</v>
      </c>
      <c r="F27" s="167">
        <v>0</v>
      </c>
      <c r="G27" s="168">
        <f>E27*F27</f>
        <v>0</v>
      </c>
      <c r="H27" s="169">
        <v>0</v>
      </c>
      <c r="I27" s="169">
        <f>E27*H27</f>
        <v>0</v>
      </c>
      <c r="J27" s="169">
        <v>0</v>
      </c>
      <c r="K27" s="169">
        <f>E27*J27</f>
        <v>0</v>
      </c>
      <c r="Q27" s="162">
        <v>2</v>
      </c>
      <c r="AA27" s="135">
        <v>12</v>
      </c>
      <c r="AB27" s="135">
        <v>0</v>
      </c>
      <c r="AC27" s="135">
        <v>10</v>
      </c>
      <c r="BB27" s="135">
        <v>1</v>
      </c>
      <c r="BC27" s="135">
        <f>IF(BB27=1,G27,0)</f>
        <v>0</v>
      </c>
      <c r="BD27" s="135">
        <f>IF(BB27=2,G27,0)</f>
        <v>0</v>
      </c>
      <c r="BE27" s="135">
        <f>IF(BB27=3,G27,0)</f>
        <v>0</v>
      </c>
      <c r="BF27" s="135">
        <f>IF(BB27=4,G27,0)</f>
        <v>0</v>
      </c>
      <c r="BG27" s="135">
        <f>IF(BB27=5,G27,0)</f>
        <v>0</v>
      </c>
    </row>
    <row r="28" spans="1:59">
      <c r="A28" s="163">
        <v>11</v>
      </c>
      <c r="B28" s="164" t="s">
        <v>106</v>
      </c>
      <c r="C28" s="165" t="s">
        <v>107</v>
      </c>
      <c r="D28" s="166" t="s">
        <v>99</v>
      </c>
      <c r="E28" s="167">
        <v>6.3</v>
      </c>
      <c r="F28" s="167">
        <v>0</v>
      </c>
      <c r="G28" s="168">
        <f>E28*F28</f>
        <v>0</v>
      </c>
      <c r="H28" s="169">
        <v>0</v>
      </c>
      <c r="I28" s="169">
        <f>E28*H28</f>
        <v>0</v>
      </c>
      <c r="J28" s="169">
        <v>0</v>
      </c>
      <c r="K28" s="169">
        <f>E28*J28</f>
        <v>0</v>
      </c>
      <c r="Q28" s="162">
        <v>2</v>
      </c>
      <c r="AA28" s="135">
        <v>12</v>
      </c>
      <c r="AB28" s="135">
        <v>0</v>
      </c>
      <c r="AC28" s="135">
        <v>11</v>
      </c>
      <c r="BB28" s="135">
        <v>1</v>
      </c>
      <c r="BC28" s="135">
        <f>IF(BB28=1,G28,0)</f>
        <v>0</v>
      </c>
      <c r="BD28" s="135">
        <f>IF(BB28=2,G28,0)</f>
        <v>0</v>
      </c>
      <c r="BE28" s="135">
        <f>IF(BB28=3,G28,0)</f>
        <v>0</v>
      </c>
      <c r="BF28" s="135">
        <f>IF(BB28=4,G28,0)</f>
        <v>0</v>
      </c>
      <c r="BG28" s="135">
        <f>IF(BB28=5,G28,0)</f>
        <v>0</v>
      </c>
    </row>
    <row r="29" spans="1:59">
      <c r="A29" s="179"/>
      <c r="B29" s="180" t="s">
        <v>68</v>
      </c>
      <c r="C29" s="181" t="str">
        <f>CONCATENATE(B15," ",C15)</f>
        <v>96 Bourání konstrukcí</v>
      </c>
      <c r="D29" s="179"/>
      <c r="E29" s="182"/>
      <c r="F29" s="182"/>
      <c r="G29" s="183">
        <f>SUM(G15:G28)</f>
        <v>0</v>
      </c>
      <c r="H29" s="184"/>
      <c r="I29" s="185">
        <f>SUM(I15:I28)</f>
        <v>4.3693660000000004E-3</v>
      </c>
      <c r="J29" s="184"/>
      <c r="K29" s="185">
        <f>SUM(K15:K28)</f>
        <v>-6.2255140000000004</v>
      </c>
      <c r="Q29" s="162">
        <v>4</v>
      </c>
      <c r="BC29" s="186">
        <f>SUM(BC15:BC28)</f>
        <v>0</v>
      </c>
      <c r="BD29" s="186">
        <f>SUM(BD15:BD28)</f>
        <v>0</v>
      </c>
      <c r="BE29" s="186">
        <f>SUM(BE15:BE28)</f>
        <v>0</v>
      </c>
      <c r="BF29" s="186">
        <f>SUM(BF15:BF28)</f>
        <v>0</v>
      </c>
      <c r="BG29" s="186">
        <f>SUM(BG15:BG28)</f>
        <v>0</v>
      </c>
    </row>
    <row r="30" spans="1:59">
      <c r="A30" s="155" t="s">
        <v>67</v>
      </c>
      <c r="B30" s="156" t="s">
        <v>108</v>
      </c>
      <c r="C30" s="157" t="s">
        <v>109</v>
      </c>
      <c r="D30" s="158"/>
      <c r="E30" s="159"/>
      <c r="F30" s="159"/>
      <c r="G30" s="160"/>
      <c r="H30" s="161"/>
      <c r="I30" s="161"/>
      <c r="J30" s="161"/>
      <c r="K30" s="161"/>
      <c r="Q30" s="162">
        <v>1</v>
      </c>
    </row>
    <row r="31" spans="1:59">
      <c r="A31" s="163">
        <v>12</v>
      </c>
      <c r="B31" s="164" t="s">
        <v>110</v>
      </c>
      <c r="C31" s="165" t="s">
        <v>111</v>
      </c>
      <c r="D31" s="166" t="s">
        <v>99</v>
      </c>
      <c r="E31" s="167">
        <v>1.4</v>
      </c>
      <c r="F31" s="167">
        <v>0</v>
      </c>
      <c r="G31" s="168">
        <f>E31*F31</f>
        <v>0</v>
      </c>
      <c r="H31" s="169">
        <v>0</v>
      </c>
      <c r="I31" s="169">
        <f>E31*H31</f>
        <v>0</v>
      </c>
      <c r="J31" s="169">
        <v>0</v>
      </c>
      <c r="K31" s="169">
        <f>E31*J31</f>
        <v>0</v>
      </c>
      <c r="Q31" s="162">
        <v>2</v>
      </c>
      <c r="AA31" s="135">
        <v>12</v>
      </c>
      <c r="AB31" s="135">
        <v>0</v>
      </c>
      <c r="AC31" s="135">
        <v>12</v>
      </c>
      <c r="BB31" s="135">
        <v>1</v>
      </c>
      <c r="BC31" s="135">
        <f>IF(BB31=1,G31,0)</f>
        <v>0</v>
      </c>
      <c r="BD31" s="135">
        <f>IF(BB31=2,G31,0)</f>
        <v>0</v>
      </c>
      <c r="BE31" s="135">
        <f>IF(BB31=3,G31,0)</f>
        <v>0</v>
      </c>
      <c r="BF31" s="135">
        <f>IF(BB31=4,G31,0)</f>
        <v>0</v>
      </c>
      <c r="BG31" s="135">
        <f>IF(BB31=5,G31,0)</f>
        <v>0</v>
      </c>
    </row>
    <row r="32" spans="1:59">
      <c r="A32" s="179"/>
      <c r="B32" s="180" t="s">
        <v>68</v>
      </c>
      <c r="C32" s="181" t="str">
        <f>CONCATENATE(B30," ",C30)</f>
        <v>99 Staveništní přesun hmot</v>
      </c>
      <c r="D32" s="179"/>
      <c r="E32" s="182"/>
      <c r="F32" s="182"/>
      <c r="G32" s="183">
        <f>SUM(G30:G31)</f>
        <v>0</v>
      </c>
      <c r="H32" s="184"/>
      <c r="I32" s="185">
        <f>SUM(I30:I31)</f>
        <v>0</v>
      </c>
      <c r="J32" s="184"/>
      <c r="K32" s="185">
        <f>SUM(K30:K31)</f>
        <v>0</v>
      </c>
      <c r="Q32" s="162">
        <v>4</v>
      </c>
      <c r="BC32" s="186">
        <f>SUM(BC30:BC31)</f>
        <v>0</v>
      </c>
      <c r="BD32" s="186">
        <f>SUM(BD30:BD31)</f>
        <v>0</v>
      </c>
      <c r="BE32" s="186">
        <f>SUM(BE30:BE31)</f>
        <v>0</v>
      </c>
      <c r="BF32" s="186">
        <f>SUM(BF30:BF31)</f>
        <v>0</v>
      </c>
      <c r="BG32" s="186">
        <f>SUM(BG30:BG31)</f>
        <v>0</v>
      </c>
    </row>
    <row r="33" spans="1:59">
      <c r="A33" s="155" t="s">
        <v>67</v>
      </c>
      <c r="B33" s="156" t="s">
        <v>112</v>
      </c>
      <c r="C33" s="157" t="s">
        <v>113</v>
      </c>
      <c r="D33" s="158"/>
      <c r="E33" s="159"/>
      <c r="F33" s="159"/>
      <c r="G33" s="160"/>
      <c r="H33" s="161"/>
      <c r="I33" s="161"/>
      <c r="J33" s="161"/>
      <c r="K33" s="161"/>
      <c r="Q33" s="162">
        <v>1</v>
      </c>
    </row>
    <row r="34" spans="1:59">
      <c r="A34" s="163">
        <v>13</v>
      </c>
      <c r="B34" s="164" t="s">
        <v>114</v>
      </c>
      <c r="C34" s="165" t="s">
        <v>115</v>
      </c>
      <c r="D34" s="166" t="s">
        <v>92</v>
      </c>
      <c r="E34" s="167">
        <v>2</v>
      </c>
      <c r="F34" s="167">
        <v>0</v>
      </c>
      <c r="G34" s="168">
        <f>E34*F34</f>
        <v>0</v>
      </c>
      <c r="H34" s="169">
        <v>4.6999999999999999E-4</v>
      </c>
      <c r="I34" s="169">
        <f>E34*H34</f>
        <v>9.3999999999999997E-4</v>
      </c>
      <c r="J34" s="169">
        <v>0</v>
      </c>
      <c r="K34" s="169">
        <f>E34*J34</f>
        <v>0</v>
      </c>
      <c r="Q34" s="162">
        <v>2</v>
      </c>
      <c r="AA34" s="135">
        <v>12</v>
      </c>
      <c r="AB34" s="135">
        <v>0</v>
      </c>
      <c r="AC34" s="135">
        <v>13</v>
      </c>
      <c r="BB34" s="135">
        <v>2</v>
      </c>
      <c r="BC34" s="135">
        <f>IF(BB34=1,G34,0)</f>
        <v>0</v>
      </c>
      <c r="BD34" s="135">
        <f>IF(BB34=2,G34,0)</f>
        <v>0</v>
      </c>
      <c r="BE34" s="135">
        <f>IF(BB34=3,G34,0)</f>
        <v>0</v>
      </c>
      <c r="BF34" s="135">
        <f>IF(BB34=4,G34,0)</f>
        <v>0</v>
      </c>
      <c r="BG34" s="135">
        <f>IF(BB34=5,G34,0)</f>
        <v>0</v>
      </c>
    </row>
    <row r="35" spans="1:59">
      <c r="A35" s="179"/>
      <c r="B35" s="180" t="s">
        <v>68</v>
      </c>
      <c r="C35" s="181" t="str">
        <f>CONCATENATE(B33," ",C33)</f>
        <v>721 Vnitřní kanalizace</v>
      </c>
      <c r="D35" s="179"/>
      <c r="E35" s="182"/>
      <c r="F35" s="182"/>
      <c r="G35" s="183">
        <f>SUM(G33:G34)</f>
        <v>0</v>
      </c>
      <c r="H35" s="184"/>
      <c r="I35" s="185">
        <f>SUM(I33:I34)</f>
        <v>9.3999999999999997E-4</v>
      </c>
      <c r="J35" s="184"/>
      <c r="K35" s="185">
        <f>SUM(K33:K34)</f>
        <v>0</v>
      </c>
      <c r="Q35" s="162">
        <v>4</v>
      </c>
      <c r="BC35" s="186">
        <f>SUM(BC33:BC34)</f>
        <v>0</v>
      </c>
      <c r="BD35" s="186">
        <f>SUM(BD33:BD34)</f>
        <v>0</v>
      </c>
      <c r="BE35" s="186">
        <f>SUM(BE33:BE34)</f>
        <v>0</v>
      </c>
      <c r="BF35" s="186">
        <f>SUM(BF33:BF34)</f>
        <v>0</v>
      </c>
      <c r="BG35" s="186">
        <f>SUM(BG33:BG34)</f>
        <v>0</v>
      </c>
    </row>
    <row r="36" spans="1:59">
      <c r="A36" s="155" t="s">
        <v>67</v>
      </c>
      <c r="B36" s="156" t="s">
        <v>116</v>
      </c>
      <c r="C36" s="157" t="s">
        <v>117</v>
      </c>
      <c r="D36" s="158"/>
      <c r="E36" s="159"/>
      <c r="F36" s="159"/>
      <c r="G36" s="160"/>
      <c r="H36" s="161"/>
      <c r="I36" s="161"/>
      <c r="J36" s="161"/>
      <c r="K36" s="161"/>
      <c r="Q36" s="162">
        <v>1</v>
      </c>
    </row>
    <row r="37" spans="1:59">
      <c r="A37" s="163">
        <v>14</v>
      </c>
      <c r="B37" s="164" t="s">
        <v>118</v>
      </c>
      <c r="C37" s="165" t="s">
        <v>119</v>
      </c>
      <c r="D37" s="166" t="s">
        <v>92</v>
      </c>
      <c r="E37" s="167">
        <v>2</v>
      </c>
      <c r="F37" s="167">
        <v>0</v>
      </c>
      <c r="G37" s="168">
        <f>E37*F37</f>
        <v>0</v>
      </c>
      <c r="H37" s="169">
        <v>3.98E-3</v>
      </c>
      <c r="I37" s="169">
        <f>E37*H37</f>
        <v>7.9600000000000001E-3</v>
      </c>
      <c r="J37" s="169">
        <v>0</v>
      </c>
      <c r="K37" s="169">
        <f>E37*J37</f>
        <v>0</v>
      </c>
      <c r="Q37" s="162">
        <v>2</v>
      </c>
      <c r="AA37" s="135">
        <v>12</v>
      </c>
      <c r="AB37" s="135">
        <v>0</v>
      </c>
      <c r="AC37" s="135">
        <v>14</v>
      </c>
      <c r="BB37" s="135">
        <v>2</v>
      </c>
      <c r="BC37" s="135">
        <f>IF(BB37=1,G37,0)</f>
        <v>0</v>
      </c>
      <c r="BD37" s="135">
        <f>IF(BB37=2,G37,0)</f>
        <v>0</v>
      </c>
      <c r="BE37" s="135">
        <f>IF(BB37=3,G37,0)</f>
        <v>0</v>
      </c>
      <c r="BF37" s="135">
        <f>IF(BB37=4,G37,0)</f>
        <v>0</v>
      </c>
      <c r="BG37" s="135">
        <f>IF(BB37=5,G37,0)</f>
        <v>0</v>
      </c>
    </row>
    <row r="38" spans="1:59">
      <c r="A38" s="163">
        <v>15</v>
      </c>
      <c r="B38" s="164" t="s">
        <v>120</v>
      </c>
      <c r="C38" s="165" t="s">
        <v>121</v>
      </c>
      <c r="D38" s="166" t="s">
        <v>92</v>
      </c>
      <c r="E38" s="167">
        <v>2</v>
      </c>
      <c r="F38" s="167">
        <v>0</v>
      </c>
      <c r="G38" s="168">
        <f>E38*F38</f>
        <v>0</v>
      </c>
      <c r="H38" s="169">
        <v>4.0099999999999997E-3</v>
      </c>
      <c r="I38" s="169">
        <f>E38*H38</f>
        <v>8.0199999999999994E-3</v>
      </c>
      <c r="J38" s="169">
        <v>0</v>
      </c>
      <c r="K38" s="169">
        <f>E38*J38</f>
        <v>0</v>
      </c>
      <c r="Q38" s="162">
        <v>2</v>
      </c>
      <c r="AA38" s="135">
        <v>12</v>
      </c>
      <c r="AB38" s="135">
        <v>0</v>
      </c>
      <c r="AC38" s="135">
        <v>15</v>
      </c>
      <c r="BB38" s="135">
        <v>2</v>
      </c>
      <c r="BC38" s="135">
        <f>IF(BB38=1,G38,0)</f>
        <v>0</v>
      </c>
      <c r="BD38" s="135">
        <f>IF(BB38=2,G38,0)</f>
        <v>0</v>
      </c>
      <c r="BE38" s="135">
        <f>IF(BB38=3,G38,0)</f>
        <v>0</v>
      </c>
      <c r="BF38" s="135">
        <f>IF(BB38=4,G38,0)</f>
        <v>0</v>
      </c>
      <c r="BG38" s="135">
        <f>IF(BB38=5,G38,0)</f>
        <v>0</v>
      </c>
    </row>
    <row r="39" spans="1:59" ht="25.5">
      <c r="A39" s="163">
        <v>16</v>
      </c>
      <c r="B39" s="164" t="s">
        <v>122</v>
      </c>
      <c r="C39" s="165" t="s">
        <v>123</v>
      </c>
      <c r="D39" s="166" t="s">
        <v>92</v>
      </c>
      <c r="E39" s="167">
        <v>2</v>
      </c>
      <c r="F39" s="167">
        <v>0</v>
      </c>
      <c r="G39" s="168">
        <f>E39*F39</f>
        <v>0</v>
      </c>
      <c r="H39" s="169">
        <v>3.0000000000000001E-5</v>
      </c>
      <c r="I39" s="169">
        <f>E39*H39</f>
        <v>6.0000000000000002E-5</v>
      </c>
      <c r="J39" s="169">
        <v>0</v>
      </c>
      <c r="K39" s="169">
        <f>E39*J39</f>
        <v>0</v>
      </c>
      <c r="Q39" s="162">
        <v>2</v>
      </c>
      <c r="AA39" s="135">
        <v>12</v>
      </c>
      <c r="AB39" s="135">
        <v>0</v>
      </c>
      <c r="AC39" s="135">
        <v>16</v>
      </c>
      <c r="BB39" s="135">
        <v>2</v>
      </c>
      <c r="BC39" s="135">
        <f>IF(BB39=1,G39,0)</f>
        <v>0</v>
      </c>
      <c r="BD39" s="135">
        <f>IF(BB39=2,G39,0)</f>
        <v>0</v>
      </c>
      <c r="BE39" s="135">
        <f>IF(BB39=3,G39,0)</f>
        <v>0</v>
      </c>
      <c r="BF39" s="135">
        <f>IF(BB39=4,G39,0)</f>
        <v>0</v>
      </c>
      <c r="BG39" s="135">
        <f>IF(BB39=5,G39,0)</f>
        <v>0</v>
      </c>
    </row>
    <row r="40" spans="1:59" ht="25.5">
      <c r="A40" s="163">
        <v>17</v>
      </c>
      <c r="B40" s="164" t="s">
        <v>124</v>
      </c>
      <c r="C40" s="165" t="s">
        <v>125</v>
      </c>
      <c r="D40" s="166" t="s">
        <v>92</v>
      </c>
      <c r="E40" s="167">
        <v>2</v>
      </c>
      <c r="F40" s="167">
        <v>0</v>
      </c>
      <c r="G40" s="168">
        <f>E40*F40</f>
        <v>0</v>
      </c>
      <c r="H40" s="169">
        <v>5.0000000000000002E-5</v>
      </c>
      <c r="I40" s="169">
        <f>E40*H40</f>
        <v>1E-4</v>
      </c>
      <c r="J40" s="169">
        <v>0</v>
      </c>
      <c r="K40" s="169">
        <f>E40*J40</f>
        <v>0</v>
      </c>
      <c r="Q40" s="162">
        <v>2</v>
      </c>
      <c r="AA40" s="135">
        <v>12</v>
      </c>
      <c r="AB40" s="135">
        <v>0</v>
      </c>
      <c r="AC40" s="135">
        <v>17</v>
      </c>
      <c r="BB40" s="135">
        <v>2</v>
      </c>
      <c r="BC40" s="135">
        <f>IF(BB40=1,G40,0)</f>
        <v>0</v>
      </c>
      <c r="BD40" s="135">
        <f>IF(BB40=2,G40,0)</f>
        <v>0</v>
      </c>
      <c r="BE40" s="135">
        <f>IF(BB40=3,G40,0)</f>
        <v>0</v>
      </c>
      <c r="BF40" s="135">
        <f>IF(BB40=4,G40,0)</f>
        <v>0</v>
      </c>
      <c r="BG40" s="135">
        <f>IF(BB40=5,G40,0)</f>
        <v>0</v>
      </c>
    </row>
    <row r="41" spans="1:59">
      <c r="A41" s="179"/>
      <c r="B41" s="180" t="s">
        <v>68</v>
      </c>
      <c r="C41" s="181" t="str">
        <f>CONCATENATE(B36," ",C36)</f>
        <v>722 Vnitřní vodovod</v>
      </c>
      <c r="D41" s="179"/>
      <c r="E41" s="182"/>
      <c r="F41" s="182"/>
      <c r="G41" s="183">
        <f>SUM(G36:G40)</f>
        <v>0</v>
      </c>
      <c r="H41" s="184"/>
      <c r="I41" s="185">
        <f>SUM(I36:I40)</f>
        <v>1.6140000000000002E-2</v>
      </c>
      <c r="J41" s="184"/>
      <c r="K41" s="185">
        <f>SUM(K36:K40)</f>
        <v>0</v>
      </c>
      <c r="Q41" s="162">
        <v>4</v>
      </c>
      <c r="BC41" s="186">
        <f>SUM(BC36:BC40)</f>
        <v>0</v>
      </c>
      <c r="BD41" s="186">
        <f>SUM(BD36:BD40)</f>
        <v>0</v>
      </c>
      <c r="BE41" s="186">
        <f>SUM(BE36:BE40)</f>
        <v>0</v>
      </c>
      <c r="BF41" s="186">
        <f>SUM(BF36:BF40)</f>
        <v>0</v>
      </c>
      <c r="BG41" s="186">
        <f>SUM(BG36:BG40)</f>
        <v>0</v>
      </c>
    </row>
    <row r="42" spans="1:59">
      <c r="A42" s="155" t="s">
        <v>67</v>
      </c>
      <c r="B42" s="156" t="s">
        <v>126</v>
      </c>
      <c r="C42" s="157" t="s">
        <v>127</v>
      </c>
      <c r="D42" s="158"/>
      <c r="E42" s="159"/>
      <c r="F42" s="159"/>
      <c r="G42" s="160"/>
      <c r="H42" s="161"/>
      <c r="I42" s="161"/>
      <c r="J42" s="161"/>
      <c r="K42" s="161"/>
      <c r="Q42" s="162">
        <v>1</v>
      </c>
    </row>
    <row r="43" spans="1:59">
      <c r="A43" s="163">
        <v>18</v>
      </c>
      <c r="B43" s="164" t="s">
        <v>128</v>
      </c>
      <c r="C43" s="165" t="s">
        <v>129</v>
      </c>
      <c r="D43" s="166" t="s">
        <v>130</v>
      </c>
      <c r="E43" s="167">
        <v>1</v>
      </c>
      <c r="F43" s="167">
        <v>0</v>
      </c>
      <c r="G43" s="168">
        <f>E43*F43</f>
        <v>0</v>
      </c>
      <c r="H43" s="169">
        <v>2.0070000000000001E-2</v>
      </c>
      <c r="I43" s="169">
        <f>E43*H43</f>
        <v>2.0070000000000001E-2</v>
      </c>
      <c r="J43" s="169">
        <v>0</v>
      </c>
      <c r="K43" s="169">
        <f>E43*J43</f>
        <v>0</v>
      </c>
      <c r="Q43" s="162">
        <v>2</v>
      </c>
      <c r="AA43" s="135">
        <v>12</v>
      </c>
      <c r="AB43" s="135">
        <v>0</v>
      </c>
      <c r="AC43" s="135">
        <v>18</v>
      </c>
      <c r="BB43" s="135">
        <v>2</v>
      </c>
      <c r="BC43" s="135">
        <f>IF(BB43=1,G43,0)</f>
        <v>0</v>
      </c>
      <c r="BD43" s="135">
        <f>IF(BB43=2,G43,0)</f>
        <v>0</v>
      </c>
      <c r="BE43" s="135">
        <f>IF(BB43=3,G43,0)</f>
        <v>0</v>
      </c>
      <c r="BF43" s="135">
        <f>IF(BB43=4,G43,0)</f>
        <v>0</v>
      </c>
      <c r="BG43" s="135">
        <f>IF(BB43=5,G43,0)</f>
        <v>0</v>
      </c>
    </row>
    <row r="44" spans="1:59">
      <c r="A44" s="179"/>
      <c r="B44" s="180" t="s">
        <v>68</v>
      </c>
      <c r="C44" s="181" t="str">
        <f>CONCATENATE(B42," ",C42)</f>
        <v>725 Zařizovací předměty dle specifikace</v>
      </c>
      <c r="D44" s="179"/>
      <c r="E44" s="182"/>
      <c r="F44" s="182"/>
      <c r="G44" s="183">
        <f>SUM(G42:G43)</f>
        <v>0</v>
      </c>
      <c r="H44" s="184"/>
      <c r="I44" s="185">
        <f>SUM(I42:I43)</f>
        <v>2.0070000000000001E-2</v>
      </c>
      <c r="J44" s="184"/>
      <c r="K44" s="185">
        <f>SUM(K42:K43)</f>
        <v>0</v>
      </c>
      <c r="Q44" s="162">
        <v>4</v>
      </c>
      <c r="BC44" s="186">
        <f>SUM(BC42:BC43)</f>
        <v>0</v>
      </c>
      <c r="BD44" s="186">
        <f>SUM(BD42:BD43)</f>
        <v>0</v>
      </c>
      <c r="BE44" s="186">
        <f>SUM(BE42:BE43)</f>
        <v>0</v>
      </c>
      <c r="BF44" s="186">
        <f>SUM(BF42:BF43)</f>
        <v>0</v>
      </c>
      <c r="BG44" s="186">
        <f>SUM(BG42:BG43)</f>
        <v>0</v>
      </c>
    </row>
    <row r="45" spans="1:59">
      <c r="A45" s="155" t="s">
        <v>67</v>
      </c>
      <c r="B45" s="156" t="s">
        <v>131</v>
      </c>
      <c r="C45" s="157" t="s">
        <v>132</v>
      </c>
      <c r="D45" s="158"/>
      <c r="E45" s="159"/>
      <c r="F45" s="159"/>
      <c r="G45" s="160"/>
      <c r="H45" s="161"/>
      <c r="I45" s="161"/>
      <c r="J45" s="161"/>
      <c r="K45" s="161"/>
      <c r="Q45" s="162">
        <v>1</v>
      </c>
    </row>
    <row r="46" spans="1:59">
      <c r="A46" s="163">
        <v>19</v>
      </c>
      <c r="B46" s="164" t="s">
        <v>133</v>
      </c>
      <c r="C46" s="165" t="s">
        <v>134</v>
      </c>
      <c r="D46" s="166" t="s">
        <v>99</v>
      </c>
      <c r="E46" s="167">
        <v>7.4300000000000005E-2</v>
      </c>
      <c r="F46" s="167">
        <v>0</v>
      </c>
      <c r="G46" s="168">
        <f>E46*F46</f>
        <v>0</v>
      </c>
      <c r="H46" s="169">
        <v>1.0900000000000001</v>
      </c>
      <c r="I46" s="169">
        <f>E46*H46</f>
        <v>8.0987000000000017E-2</v>
      </c>
      <c r="J46" s="169">
        <v>0</v>
      </c>
      <c r="K46" s="169">
        <f>E46*J46</f>
        <v>0</v>
      </c>
      <c r="Q46" s="162">
        <v>2</v>
      </c>
      <c r="AA46" s="135">
        <v>12</v>
      </c>
      <c r="AB46" s="135">
        <v>0</v>
      </c>
      <c r="AC46" s="135">
        <v>19</v>
      </c>
      <c r="BB46" s="135">
        <v>2</v>
      </c>
      <c r="BC46" s="135">
        <f>IF(BB46=1,G46,0)</f>
        <v>0</v>
      </c>
      <c r="BD46" s="135">
        <f>IF(BB46=2,G46,0)</f>
        <v>0</v>
      </c>
      <c r="BE46" s="135">
        <f>IF(BB46=3,G46,0)</f>
        <v>0</v>
      </c>
      <c r="BF46" s="135">
        <f>IF(BB46=4,G46,0)</f>
        <v>0</v>
      </c>
      <c r="BG46" s="135">
        <f>IF(BB46=5,G46,0)</f>
        <v>0</v>
      </c>
    </row>
    <row r="47" spans="1:59">
      <c r="A47" s="170"/>
      <c r="B47" s="171"/>
      <c r="C47" s="172" t="s">
        <v>135</v>
      </c>
      <c r="D47" s="173"/>
      <c r="E47" s="174">
        <v>7.4300000000000005E-2</v>
      </c>
      <c r="F47" s="175"/>
      <c r="G47" s="176"/>
      <c r="H47" s="177"/>
      <c r="I47" s="177"/>
      <c r="J47" s="177"/>
      <c r="K47" s="177"/>
      <c r="M47" s="135" t="s">
        <v>135</v>
      </c>
      <c r="O47" s="178"/>
      <c r="Q47" s="162"/>
    </row>
    <row r="48" spans="1:59">
      <c r="A48" s="163">
        <v>20</v>
      </c>
      <c r="B48" s="164" t="s">
        <v>136</v>
      </c>
      <c r="C48" s="165" t="s">
        <v>137</v>
      </c>
      <c r="D48" s="166" t="s">
        <v>92</v>
      </c>
      <c r="E48" s="167">
        <v>7.2</v>
      </c>
      <c r="F48" s="167">
        <v>0</v>
      </c>
      <c r="G48" s="168">
        <f>E48*F48</f>
        <v>0</v>
      </c>
      <c r="H48" s="169">
        <v>6.8999999999999997E-4</v>
      </c>
      <c r="I48" s="169">
        <f>E48*H48</f>
        <v>4.9680000000000002E-3</v>
      </c>
      <c r="J48" s="169">
        <v>0</v>
      </c>
      <c r="K48" s="169">
        <f>E48*J48</f>
        <v>0</v>
      </c>
      <c r="Q48" s="162">
        <v>2</v>
      </c>
      <c r="AA48" s="135">
        <v>12</v>
      </c>
      <c r="AB48" s="135">
        <v>0</v>
      </c>
      <c r="AC48" s="135">
        <v>20</v>
      </c>
      <c r="BB48" s="135">
        <v>2</v>
      </c>
      <c r="BC48" s="135">
        <f>IF(BB48=1,G48,0)</f>
        <v>0</v>
      </c>
      <c r="BD48" s="135">
        <f>IF(BB48=2,G48,0)</f>
        <v>0</v>
      </c>
      <c r="BE48" s="135">
        <f>IF(BB48=3,G48,0)</f>
        <v>0</v>
      </c>
      <c r="BF48" s="135">
        <f>IF(BB48=4,G48,0)</f>
        <v>0</v>
      </c>
      <c r="BG48" s="135">
        <f>IF(BB48=5,G48,0)</f>
        <v>0</v>
      </c>
    </row>
    <row r="49" spans="1:59">
      <c r="A49" s="170"/>
      <c r="B49" s="171"/>
      <c r="C49" s="172" t="s">
        <v>138</v>
      </c>
      <c r="D49" s="173"/>
      <c r="E49" s="174">
        <v>7.2</v>
      </c>
      <c r="F49" s="175"/>
      <c r="G49" s="176"/>
      <c r="H49" s="177"/>
      <c r="I49" s="177"/>
      <c r="J49" s="177"/>
      <c r="K49" s="177"/>
      <c r="M49" s="135" t="s">
        <v>138</v>
      </c>
      <c r="O49" s="178"/>
      <c r="Q49" s="162"/>
    </row>
    <row r="50" spans="1:59" ht="25.5">
      <c r="A50" s="163">
        <v>21</v>
      </c>
      <c r="B50" s="164" t="s">
        <v>139</v>
      </c>
      <c r="C50" s="165" t="s">
        <v>140</v>
      </c>
      <c r="D50" s="166" t="s">
        <v>99</v>
      </c>
      <c r="E50" s="167">
        <v>0.55130000000000001</v>
      </c>
      <c r="F50" s="167">
        <v>0</v>
      </c>
      <c r="G50" s="168">
        <f>E50*F50</f>
        <v>0</v>
      </c>
      <c r="H50" s="169">
        <v>1.0970899999999999</v>
      </c>
      <c r="I50" s="169">
        <f>E50*H50</f>
        <v>0.60482571699999998</v>
      </c>
      <c r="J50" s="169">
        <v>0</v>
      </c>
      <c r="K50" s="169">
        <f>E50*J50</f>
        <v>0</v>
      </c>
      <c r="Q50" s="162">
        <v>2</v>
      </c>
      <c r="AA50" s="135">
        <v>12</v>
      </c>
      <c r="AB50" s="135">
        <v>0</v>
      </c>
      <c r="AC50" s="135">
        <v>21</v>
      </c>
      <c r="BB50" s="135">
        <v>2</v>
      </c>
      <c r="BC50" s="135">
        <f>IF(BB50=1,G50,0)</f>
        <v>0</v>
      </c>
      <c r="BD50" s="135">
        <f>IF(BB50=2,G50,0)</f>
        <v>0</v>
      </c>
      <c r="BE50" s="135">
        <f>IF(BB50=3,G50,0)</f>
        <v>0</v>
      </c>
      <c r="BF50" s="135">
        <f>IF(BB50=4,G50,0)</f>
        <v>0</v>
      </c>
      <c r="BG50" s="135">
        <f>IF(BB50=5,G50,0)</f>
        <v>0</v>
      </c>
    </row>
    <row r="51" spans="1:59">
      <c r="A51" s="170"/>
      <c r="B51" s="171"/>
      <c r="C51" s="172" t="s">
        <v>141</v>
      </c>
      <c r="D51" s="173"/>
      <c r="E51" s="174">
        <v>0.22770000000000001</v>
      </c>
      <c r="F51" s="175"/>
      <c r="G51" s="176"/>
      <c r="H51" s="177"/>
      <c r="I51" s="177"/>
      <c r="J51" s="177"/>
      <c r="K51" s="177"/>
      <c r="M51" s="135" t="s">
        <v>141</v>
      </c>
      <c r="O51" s="178"/>
      <c r="Q51" s="162"/>
    </row>
    <row r="52" spans="1:59">
      <c r="A52" s="170"/>
      <c r="B52" s="171"/>
      <c r="C52" s="172" t="s">
        <v>142</v>
      </c>
      <c r="D52" s="173"/>
      <c r="E52" s="174">
        <v>0.30759999999999998</v>
      </c>
      <c r="F52" s="175"/>
      <c r="G52" s="176"/>
      <c r="H52" s="177"/>
      <c r="I52" s="177"/>
      <c r="J52" s="177"/>
      <c r="K52" s="177"/>
      <c r="M52" s="135" t="s">
        <v>142</v>
      </c>
      <c r="O52" s="178"/>
      <c r="Q52" s="162"/>
    </row>
    <row r="53" spans="1:59">
      <c r="A53" s="170"/>
      <c r="B53" s="171"/>
      <c r="C53" s="172" t="s">
        <v>143</v>
      </c>
      <c r="D53" s="173"/>
      <c r="E53" s="174">
        <v>1.6E-2</v>
      </c>
      <c r="F53" s="175"/>
      <c r="G53" s="176"/>
      <c r="H53" s="177"/>
      <c r="I53" s="177"/>
      <c r="J53" s="177"/>
      <c r="K53" s="177"/>
      <c r="M53" s="135" t="s">
        <v>143</v>
      </c>
      <c r="O53" s="178"/>
      <c r="Q53" s="162"/>
    </row>
    <row r="54" spans="1:59">
      <c r="A54" s="163">
        <v>22</v>
      </c>
      <c r="B54" s="164" t="s">
        <v>144</v>
      </c>
      <c r="C54" s="165" t="s">
        <v>145</v>
      </c>
      <c r="D54" s="166" t="s">
        <v>92</v>
      </c>
      <c r="E54" s="167">
        <v>6.08</v>
      </c>
      <c r="F54" s="167">
        <v>0</v>
      </c>
      <c r="G54" s="168">
        <f>E54*F54</f>
        <v>0</v>
      </c>
      <c r="H54" s="169">
        <v>4.2500000000000003E-3</v>
      </c>
      <c r="I54" s="169">
        <f>E54*H54</f>
        <v>2.5840000000000002E-2</v>
      </c>
      <c r="J54" s="169">
        <v>0</v>
      </c>
      <c r="K54" s="169">
        <f>E54*J54</f>
        <v>0</v>
      </c>
      <c r="Q54" s="162">
        <v>2</v>
      </c>
      <c r="AA54" s="135">
        <v>12</v>
      </c>
      <c r="AB54" s="135">
        <v>0</v>
      </c>
      <c r="AC54" s="135">
        <v>22</v>
      </c>
      <c r="BB54" s="135">
        <v>2</v>
      </c>
      <c r="BC54" s="135">
        <f>IF(BB54=1,G54,0)</f>
        <v>0</v>
      </c>
      <c r="BD54" s="135">
        <f>IF(BB54=2,G54,0)</f>
        <v>0</v>
      </c>
      <c r="BE54" s="135">
        <f>IF(BB54=3,G54,0)</f>
        <v>0</v>
      </c>
      <c r="BF54" s="135">
        <f>IF(BB54=4,G54,0)</f>
        <v>0</v>
      </c>
      <c r="BG54" s="135">
        <f>IF(BB54=5,G54,0)</f>
        <v>0</v>
      </c>
    </row>
    <row r="55" spans="1:59">
      <c r="A55" s="170"/>
      <c r="B55" s="171"/>
      <c r="C55" s="172" t="s">
        <v>146</v>
      </c>
      <c r="D55" s="173"/>
      <c r="E55" s="174">
        <v>6.08</v>
      </c>
      <c r="F55" s="175"/>
      <c r="G55" s="176"/>
      <c r="H55" s="177"/>
      <c r="I55" s="177"/>
      <c r="J55" s="177"/>
      <c r="K55" s="177"/>
      <c r="M55" s="135" t="s">
        <v>146</v>
      </c>
      <c r="O55" s="178"/>
      <c r="Q55" s="162"/>
    </row>
    <row r="56" spans="1:59">
      <c r="A56" s="163">
        <v>23</v>
      </c>
      <c r="B56" s="164" t="s">
        <v>147</v>
      </c>
      <c r="C56" s="165" t="s">
        <v>148</v>
      </c>
      <c r="D56" s="166" t="s">
        <v>130</v>
      </c>
      <c r="E56" s="167">
        <v>16</v>
      </c>
      <c r="F56" s="167">
        <v>0</v>
      </c>
      <c r="G56" s="168">
        <f>E56*F56</f>
        <v>0</v>
      </c>
      <c r="H56" s="169">
        <v>0</v>
      </c>
      <c r="I56" s="169">
        <f>E56*H56</f>
        <v>0</v>
      </c>
      <c r="J56" s="169">
        <v>0</v>
      </c>
      <c r="K56" s="169">
        <f>E56*J56</f>
        <v>0</v>
      </c>
      <c r="Q56" s="162">
        <v>2</v>
      </c>
      <c r="AA56" s="135">
        <v>12</v>
      </c>
      <c r="AB56" s="135">
        <v>1</v>
      </c>
      <c r="AC56" s="135">
        <v>23</v>
      </c>
      <c r="BB56" s="135">
        <v>2</v>
      </c>
      <c r="BC56" s="135">
        <f>IF(BB56=1,G56,0)</f>
        <v>0</v>
      </c>
      <c r="BD56" s="135">
        <f>IF(BB56=2,G56,0)</f>
        <v>0</v>
      </c>
      <c r="BE56" s="135">
        <f>IF(BB56=3,G56,0)</f>
        <v>0</v>
      </c>
      <c r="BF56" s="135">
        <f>IF(BB56=4,G56,0)</f>
        <v>0</v>
      </c>
      <c r="BG56" s="135">
        <f>IF(BB56=5,G56,0)</f>
        <v>0</v>
      </c>
    </row>
    <row r="57" spans="1:59">
      <c r="A57" s="179"/>
      <c r="B57" s="180" t="s">
        <v>68</v>
      </c>
      <c r="C57" s="181" t="str">
        <f>CONCATENATE(B45," ",C45)</f>
        <v>767 Konstrukce zámečnické</v>
      </c>
      <c r="D57" s="179"/>
      <c r="E57" s="182"/>
      <c r="F57" s="182"/>
      <c r="G57" s="183">
        <f>SUM(G45:G56)</f>
        <v>0</v>
      </c>
      <c r="H57" s="184"/>
      <c r="I57" s="185">
        <f>SUM(I45:I56)</f>
        <v>0.71662071699999996</v>
      </c>
      <c r="J57" s="184"/>
      <c r="K57" s="185">
        <f>SUM(K45:K56)</f>
        <v>0</v>
      </c>
      <c r="Q57" s="162">
        <v>4</v>
      </c>
      <c r="BC57" s="186">
        <f>SUM(BC45:BC56)</f>
        <v>0</v>
      </c>
      <c r="BD57" s="186">
        <f>SUM(BD45:BD56)</f>
        <v>0</v>
      </c>
      <c r="BE57" s="186">
        <f>SUM(BE45:BE56)</f>
        <v>0</v>
      </c>
      <c r="BF57" s="186">
        <f>SUM(BF45:BF56)</f>
        <v>0</v>
      </c>
      <c r="BG57" s="186">
        <f>SUM(BG45:BG56)</f>
        <v>0</v>
      </c>
    </row>
    <row r="58" spans="1:59">
      <c r="A58" s="155" t="s">
        <v>67</v>
      </c>
      <c r="B58" s="156" t="s">
        <v>149</v>
      </c>
      <c r="C58" s="157" t="s">
        <v>150</v>
      </c>
      <c r="D58" s="158"/>
      <c r="E58" s="159"/>
      <c r="F58" s="159"/>
      <c r="G58" s="160"/>
      <c r="H58" s="161"/>
      <c r="I58" s="161"/>
      <c r="J58" s="161"/>
      <c r="K58" s="161"/>
      <c r="Q58" s="162">
        <v>1</v>
      </c>
    </row>
    <row r="59" spans="1:59">
      <c r="A59" s="163">
        <v>24</v>
      </c>
      <c r="B59" s="164" t="s">
        <v>151</v>
      </c>
      <c r="C59" s="165" t="s">
        <v>152</v>
      </c>
      <c r="D59" s="166" t="s">
        <v>75</v>
      </c>
      <c r="E59" s="167">
        <v>9.18</v>
      </c>
      <c r="F59" s="167">
        <v>0</v>
      </c>
      <c r="G59" s="168">
        <f>E59*F59</f>
        <v>0</v>
      </c>
      <c r="H59" s="169">
        <v>3.0339999999999999E-2</v>
      </c>
      <c r="I59" s="169">
        <f>E59*H59</f>
        <v>0.27852119999999997</v>
      </c>
      <c r="J59" s="169">
        <v>0</v>
      </c>
      <c r="K59" s="169">
        <f>E59*J59</f>
        <v>0</v>
      </c>
      <c r="Q59" s="162">
        <v>2</v>
      </c>
      <c r="AA59" s="135">
        <v>12</v>
      </c>
      <c r="AB59" s="135">
        <v>0</v>
      </c>
      <c r="AC59" s="135">
        <v>24</v>
      </c>
      <c r="BB59" s="135">
        <v>2</v>
      </c>
      <c r="BC59" s="135">
        <f>IF(BB59=1,G59,0)</f>
        <v>0</v>
      </c>
      <c r="BD59" s="135">
        <f>IF(BB59=2,G59,0)</f>
        <v>0</v>
      </c>
      <c r="BE59" s="135">
        <f>IF(BB59=3,G59,0)</f>
        <v>0</v>
      </c>
      <c r="BF59" s="135">
        <f>IF(BB59=4,G59,0)</f>
        <v>0</v>
      </c>
      <c r="BG59" s="135">
        <f>IF(BB59=5,G59,0)</f>
        <v>0</v>
      </c>
    </row>
    <row r="60" spans="1:59">
      <c r="A60" s="170"/>
      <c r="B60" s="171"/>
      <c r="C60" s="172" t="s">
        <v>153</v>
      </c>
      <c r="D60" s="173"/>
      <c r="E60" s="174">
        <v>9.18</v>
      </c>
      <c r="F60" s="175"/>
      <c r="G60" s="176"/>
      <c r="H60" s="177"/>
      <c r="I60" s="177"/>
      <c r="J60" s="177"/>
      <c r="K60" s="177"/>
      <c r="M60" s="135" t="s">
        <v>153</v>
      </c>
      <c r="O60" s="178"/>
      <c r="Q60" s="162"/>
    </row>
    <row r="61" spans="1:59">
      <c r="A61" s="179"/>
      <c r="B61" s="180" t="s">
        <v>68</v>
      </c>
      <c r="C61" s="181" t="str">
        <f>CONCATENATE(B58," ",C58)</f>
        <v>769 Otvorove prvky z plastu</v>
      </c>
      <c r="D61" s="179"/>
      <c r="E61" s="182"/>
      <c r="F61" s="182"/>
      <c r="G61" s="183">
        <f>SUM(G58:G60)</f>
        <v>0</v>
      </c>
      <c r="H61" s="184"/>
      <c r="I61" s="185">
        <f>SUM(I58:I60)</f>
        <v>0.27852119999999997</v>
      </c>
      <c r="J61" s="184"/>
      <c r="K61" s="185">
        <f>SUM(K58:K60)</f>
        <v>0</v>
      </c>
      <c r="Q61" s="162">
        <v>4</v>
      </c>
      <c r="BC61" s="186">
        <f>SUM(BC58:BC60)</f>
        <v>0</v>
      </c>
      <c r="BD61" s="186">
        <f>SUM(BD58:BD60)</f>
        <v>0</v>
      </c>
      <c r="BE61" s="186">
        <f>SUM(BE58:BE60)</f>
        <v>0</v>
      </c>
      <c r="BF61" s="186">
        <f>SUM(BF58:BF60)</f>
        <v>0</v>
      </c>
      <c r="BG61" s="186">
        <f>SUM(BG58:BG60)</f>
        <v>0</v>
      </c>
    </row>
    <row r="62" spans="1:59">
      <c r="A62" s="155" t="s">
        <v>67</v>
      </c>
      <c r="B62" s="156" t="s">
        <v>154</v>
      </c>
      <c r="C62" s="157" t="s">
        <v>155</v>
      </c>
      <c r="D62" s="158"/>
      <c r="E62" s="159"/>
      <c r="F62" s="159"/>
      <c r="G62" s="160"/>
      <c r="H62" s="161"/>
      <c r="I62" s="161"/>
      <c r="J62" s="161"/>
      <c r="K62" s="161"/>
      <c r="Q62" s="162">
        <v>1</v>
      </c>
    </row>
    <row r="63" spans="1:59" ht="25.5">
      <c r="A63" s="163">
        <v>25</v>
      </c>
      <c r="B63" s="164" t="s">
        <v>156</v>
      </c>
      <c r="C63" s="165" t="s">
        <v>157</v>
      </c>
      <c r="D63" s="166" t="s">
        <v>75</v>
      </c>
      <c r="E63" s="167">
        <v>4.5</v>
      </c>
      <c r="F63" s="167">
        <v>0</v>
      </c>
      <c r="G63" s="168">
        <f>E63*F63</f>
        <v>0</v>
      </c>
      <c r="H63" s="169">
        <v>1.6959999999999999E-2</v>
      </c>
      <c r="I63" s="169">
        <f>E63*H63</f>
        <v>7.6319999999999999E-2</v>
      </c>
      <c r="J63" s="169">
        <v>0</v>
      </c>
      <c r="K63" s="169">
        <f>E63*J63</f>
        <v>0</v>
      </c>
      <c r="Q63" s="162">
        <v>2</v>
      </c>
      <c r="AA63" s="135">
        <v>12</v>
      </c>
      <c r="AB63" s="135">
        <v>0</v>
      </c>
      <c r="AC63" s="135">
        <v>25</v>
      </c>
      <c r="BB63" s="135">
        <v>2</v>
      </c>
      <c r="BC63" s="135">
        <f>IF(BB63=1,G63,0)</f>
        <v>0</v>
      </c>
      <c r="BD63" s="135">
        <f>IF(BB63=2,G63,0)</f>
        <v>0</v>
      </c>
      <c r="BE63" s="135">
        <f>IF(BB63=3,G63,0)</f>
        <v>0</v>
      </c>
      <c r="BF63" s="135">
        <f>IF(BB63=4,G63,0)</f>
        <v>0</v>
      </c>
      <c r="BG63" s="135">
        <f>IF(BB63=5,G63,0)</f>
        <v>0</v>
      </c>
    </row>
    <row r="64" spans="1:59">
      <c r="A64" s="170"/>
      <c r="B64" s="171"/>
      <c r="C64" s="172" t="s">
        <v>76</v>
      </c>
      <c r="D64" s="173"/>
      <c r="E64" s="174">
        <v>4.5</v>
      </c>
      <c r="F64" s="175"/>
      <c r="G64" s="176"/>
      <c r="H64" s="177"/>
      <c r="I64" s="177"/>
      <c r="J64" s="177"/>
      <c r="K64" s="177"/>
      <c r="M64" s="135" t="s">
        <v>76</v>
      </c>
      <c r="O64" s="178"/>
      <c r="Q64" s="162"/>
    </row>
    <row r="65" spans="1:59">
      <c r="A65" s="170"/>
      <c r="B65" s="171"/>
      <c r="C65" s="172"/>
      <c r="D65" s="173"/>
      <c r="E65" s="174">
        <v>0</v>
      </c>
      <c r="F65" s="175"/>
      <c r="G65" s="176"/>
      <c r="H65" s="177"/>
      <c r="I65" s="177"/>
      <c r="J65" s="177"/>
      <c r="K65" s="177"/>
      <c r="O65" s="178"/>
      <c r="Q65" s="162"/>
    </row>
    <row r="66" spans="1:59">
      <c r="A66" s="170"/>
      <c r="B66" s="171"/>
      <c r="C66" s="172"/>
      <c r="D66" s="173"/>
      <c r="E66" s="174">
        <v>0</v>
      </c>
      <c r="F66" s="175"/>
      <c r="G66" s="176"/>
      <c r="H66" s="177"/>
      <c r="I66" s="177"/>
      <c r="J66" s="177"/>
      <c r="K66" s="177"/>
      <c r="O66" s="178"/>
      <c r="Q66" s="162"/>
    </row>
    <row r="67" spans="1:59">
      <c r="A67" s="179"/>
      <c r="B67" s="180" t="s">
        <v>68</v>
      </c>
      <c r="C67" s="181" t="str">
        <f>CONCATENATE(B62," ",C62)</f>
        <v>781 Obklady keramické</v>
      </c>
      <c r="D67" s="179"/>
      <c r="E67" s="182"/>
      <c r="F67" s="182"/>
      <c r="G67" s="183">
        <f>SUM(G62:G66)</f>
        <v>0</v>
      </c>
      <c r="H67" s="184"/>
      <c r="I67" s="185">
        <f>SUM(I62:I66)</f>
        <v>7.6319999999999999E-2</v>
      </c>
      <c r="J67" s="184"/>
      <c r="K67" s="185">
        <f>SUM(K62:K66)</f>
        <v>0</v>
      </c>
      <c r="Q67" s="162">
        <v>4</v>
      </c>
      <c r="BC67" s="186">
        <f>SUM(BC62:BC66)</f>
        <v>0</v>
      </c>
      <c r="BD67" s="186">
        <f>SUM(BD62:BD66)</f>
        <v>0</v>
      </c>
      <c r="BE67" s="186">
        <f>SUM(BE62:BE66)</f>
        <v>0</v>
      </c>
      <c r="BF67" s="186">
        <f>SUM(BF62:BF66)</f>
        <v>0</v>
      </c>
      <c r="BG67" s="186">
        <f>SUM(BG62:BG66)</f>
        <v>0</v>
      </c>
    </row>
    <row r="68" spans="1:59">
      <c r="A68" s="155" t="s">
        <v>67</v>
      </c>
      <c r="B68" s="156" t="s">
        <v>158</v>
      </c>
      <c r="C68" s="157" t="s">
        <v>159</v>
      </c>
      <c r="D68" s="158"/>
      <c r="E68" s="159"/>
      <c r="F68" s="159"/>
      <c r="G68" s="160"/>
      <c r="H68" s="161"/>
      <c r="I68" s="161"/>
      <c r="J68" s="161"/>
      <c r="K68" s="161"/>
      <c r="Q68" s="162">
        <v>1</v>
      </c>
    </row>
    <row r="69" spans="1:59">
      <c r="A69" s="163">
        <v>26</v>
      </c>
      <c r="B69" s="164" t="s">
        <v>160</v>
      </c>
      <c r="C69" s="165" t="s">
        <v>161</v>
      </c>
      <c r="D69" s="166" t="s">
        <v>130</v>
      </c>
      <c r="E69" s="167">
        <v>2</v>
      </c>
      <c r="F69" s="167">
        <v>0</v>
      </c>
      <c r="G69" s="168">
        <f>E69*F69</f>
        <v>0</v>
      </c>
      <c r="H69" s="169">
        <v>0</v>
      </c>
      <c r="I69" s="169">
        <f>E69*H69</f>
        <v>0</v>
      </c>
      <c r="J69" s="169">
        <v>0</v>
      </c>
      <c r="K69" s="169">
        <f>E69*J69</f>
        <v>0</v>
      </c>
      <c r="Q69" s="162">
        <v>2</v>
      </c>
      <c r="AA69" s="135">
        <v>12</v>
      </c>
      <c r="AB69" s="135">
        <v>0</v>
      </c>
      <c r="AC69" s="135">
        <v>26</v>
      </c>
      <c r="BB69" s="135">
        <v>4</v>
      </c>
      <c r="BC69" s="135">
        <f>IF(BB69=1,G69,0)</f>
        <v>0</v>
      </c>
      <c r="BD69" s="135">
        <f>IF(BB69=2,G69,0)</f>
        <v>0</v>
      </c>
      <c r="BE69" s="135">
        <f>IF(BB69=3,G69,0)</f>
        <v>0</v>
      </c>
      <c r="BF69" s="135">
        <f>IF(BB69=4,G69,0)</f>
        <v>0</v>
      </c>
      <c r="BG69" s="135">
        <f>IF(BB69=5,G69,0)</f>
        <v>0</v>
      </c>
    </row>
    <row r="70" spans="1:59">
      <c r="A70" s="179"/>
      <c r="B70" s="180" t="s">
        <v>68</v>
      </c>
      <c r="C70" s="181" t="str">
        <f>CONCATENATE(B68," ",C68)</f>
        <v>M21 Elektromontáže</v>
      </c>
      <c r="D70" s="179"/>
      <c r="E70" s="182"/>
      <c r="F70" s="182"/>
      <c r="G70" s="183">
        <f>SUM(G68:G69)</f>
        <v>0</v>
      </c>
      <c r="H70" s="184"/>
      <c r="I70" s="185">
        <f>SUM(I68:I69)</f>
        <v>0</v>
      </c>
      <c r="J70" s="184"/>
      <c r="K70" s="185">
        <f>SUM(K68:K69)</f>
        <v>0</v>
      </c>
      <c r="Q70" s="162">
        <v>4</v>
      </c>
      <c r="BC70" s="186">
        <f>SUM(BC68:BC69)</f>
        <v>0</v>
      </c>
      <c r="BD70" s="186">
        <f>SUM(BD68:BD69)</f>
        <v>0</v>
      </c>
      <c r="BE70" s="186">
        <f>SUM(BE68:BE69)</f>
        <v>0</v>
      </c>
      <c r="BF70" s="186">
        <f>SUM(BF68:BF69)</f>
        <v>0</v>
      </c>
      <c r="BG70" s="186">
        <f>SUM(BG68:BG69)</f>
        <v>0</v>
      </c>
    </row>
    <row r="71" spans="1:59">
      <c r="A71" s="155" t="s">
        <v>67</v>
      </c>
      <c r="B71" s="156" t="s">
        <v>162</v>
      </c>
      <c r="C71" s="157" t="s">
        <v>163</v>
      </c>
      <c r="D71" s="158"/>
      <c r="E71" s="159"/>
      <c r="F71" s="159"/>
      <c r="G71" s="160"/>
      <c r="H71" s="161"/>
      <c r="I71" s="161"/>
      <c r="J71" s="161"/>
      <c r="K71" s="161"/>
      <c r="Q71" s="162">
        <v>1</v>
      </c>
    </row>
    <row r="72" spans="1:59">
      <c r="A72" s="163">
        <v>27</v>
      </c>
      <c r="B72" s="164" t="s">
        <v>164</v>
      </c>
      <c r="C72" s="165" t="s">
        <v>165</v>
      </c>
      <c r="D72" s="166" t="s">
        <v>130</v>
      </c>
      <c r="E72" s="167">
        <v>1</v>
      </c>
      <c r="F72" s="167">
        <v>0</v>
      </c>
      <c r="G72" s="168">
        <f>E72*F72</f>
        <v>0</v>
      </c>
      <c r="H72" s="169">
        <v>0</v>
      </c>
      <c r="I72" s="169">
        <f>E72*H72</f>
        <v>0</v>
      </c>
      <c r="J72" s="169">
        <v>0</v>
      </c>
      <c r="K72" s="169">
        <f>E72*J72</f>
        <v>0</v>
      </c>
      <c r="Q72" s="162">
        <v>2</v>
      </c>
      <c r="AA72" s="135">
        <v>12</v>
      </c>
      <c r="AB72" s="135">
        <v>0</v>
      </c>
      <c r="AC72" s="135">
        <v>27</v>
      </c>
      <c r="BB72" s="135">
        <v>4</v>
      </c>
      <c r="BC72" s="135">
        <f>IF(BB72=1,G72,0)</f>
        <v>0</v>
      </c>
      <c r="BD72" s="135">
        <f>IF(BB72=2,G72,0)</f>
        <v>0</v>
      </c>
      <c r="BE72" s="135">
        <f>IF(BB72=3,G72,0)</f>
        <v>0</v>
      </c>
      <c r="BF72" s="135">
        <f>IF(BB72=4,G72,0)</f>
        <v>0</v>
      </c>
      <c r="BG72" s="135">
        <f>IF(BB72=5,G72,0)</f>
        <v>0</v>
      </c>
    </row>
    <row r="73" spans="1:59">
      <c r="A73" s="163">
        <v>28</v>
      </c>
      <c r="B73" s="164" t="s">
        <v>166</v>
      </c>
      <c r="C73" s="165" t="s">
        <v>167</v>
      </c>
      <c r="D73" s="166" t="s">
        <v>130</v>
      </c>
      <c r="E73" s="167">
        <v>1</v>
      </c>
      <c r="F73" s="167">
        <v>0</v>
      </c>
      <c r="G73" s="168">
        <f>E73*F73</f>
        <v>0</v>
      </c>
      <c r="H73" s="169">
        <v>0</v>
      </c>
      <c r="I73" s="169">
        <f>E73*H73</f>
        <v>0</v>
      </c>
      <c r="J73" s="169">
        <v>0</v>
      </c>
      <c r="K73" s="169">
        <f>E73*J73</f>
        <v>0</v>
      </c>
      <c r="Q73" s="162">
        <v>2</v>
      </c>
      <c r="AA73" s="135">
        <v>12</v>
      </c>
      <c r="AB73" s="135">
        <v>0</v>
      </c>
      <c r="AC73" s="135">
        <v>28</v>
      </c>
      <c r="BB73" s="135">
        <v>4</v>
      </c>
      <c r="BC73" s="135">
        <f>IF(BB73=1,G73,0)</f>
        <v>0</v>
      </c>
      <c r="BD73" s="135">
        <f>IF(BB73=2,G73,0)</f>
        <v>0</v>
      </c>
      <c r="BE73" s="135">
        <f>IF(BB73=3,G73,0)</f>
        <v>0</v>
      </c>
      <c r="BF73" s="135">
        <f>IF(BB73=4,G73,0)</f>
        <v>0</v>
      </c>
      <c r="BG73" s="135">
        <f>IF(BB73=5,G73,0)</f>
        <v>0</v>
      </c>
    </row>
    <row r="74" spans="1:59">
      <c r="A74" s="163">
        <v>29</v>
      </c>
      <c r="B74" s="164" t="s">
        <v>168</v>
      </c>
      <c r="C74" s="165" t="s">
        <v>169</v>
      </c>
      <c r="D74" s="166" t="s">
        <v>92</v>
      </c>
      <c r="E74" s="167">
        <v>5</v>
      </c>
      <c r="F74" s="167">
        <v>0</v>
      </c>
      <c r="G74" s="168">
        <f>E74*F74</f>
        <v>0</v>
      </c>
      <c r="H74" s="169">
        <v>1.24E-3</v>
      </c>
      <c r="I74" s="169">
        <f>E74*H74</f>
        <v>6.1999999999999998E-3</v>
      </c>
      <c r="J74" s="169">
        <v>0</v>
      </c>
      <c r="K74" s="169">
        <f>E74*J74</f>
        <v>0</v>
      </c>
      <c r="Q74" s="162">
        <v>2</v>
      </c>
      <c r="AA74" s="135">
        <v>12</v>
      </c>
      <c r="AB74" s="135">
        <v>1</v>
      </c>
      <c r="AC74" s="135">
        <v>29</v>
      </c>
      <c r="BB74" s="135">
        <v>4</v>
      </c>
      <c r="BC74" s="135">
        <f>IF(BB74=1,G74,0)</f>
        <v>0</v>
      </c>
      <c r="BD74" s="135">
        <f>IF(BB74=2,G74,0)</f>
        <v>0</v>
      </c>
      <c r="BE74" s="135">
        <f>IF(BB74=3,G74,0)</f>
        <v>0</v>
      </c>
      <c r="BF74" s="135">
        <f>IF(BB74=4,G74,0)</f>
        <v>0</v>
      </c>
      <c r="BG74" s="135">
        <f>IF(BB74=5,G74,0)</f>
        <v>0</v>
      </c>
    </row>
    <row r="75" spans="1:59">
      <c r="A75" s="163">
        <v>30</v>
      </c>
      <c r="B75" s="164" t="s">
        <v>170</v>
      </c>
      <c r="C75" s="165" t="s">
        <v>171</v>
      </c>
      <c r="D75" s="166" t="s">
        <v>92</v>
      </c>
      <c r="E75" s="167">
        <v>5</v>
      </c>
      <c r="F75" s="167">
        <v>0</v>
      </c>
      <c r="G75" s="168">
        <f>E75*F75</f>
        <v>0</v>
      </c>
      <c r="H75" s="169">
        <v>1.8600000000000001E-3</v>
      </c>
      <c r="I75" s="169">
        <f>E75*H75</f>
        <v>9.300000000000001E-3</v>
      </c>
      <c r="J75" s="169">
        <v>0</v>
      </c>
      <c r="K75" s="169">
        <f>E75*J75</f>
        <v>0</v>
      </c>
      <c r="Q75" s="162">
        <v>2</v>
      </c>
      <c r="AA75" s="135">
        <v>12</v>
      </c>
      <c r="AB75" s="135">
        <v>1</v>
      </c>
      <c r="AC75" s="135">
        <v>30</v>
      </c>
      <c r="BB75" s="135">
        <v>4</v>
      </c>
      <c r="BC75" s="135">
        <f>IF(BB75=1,G75,0)</f>
        <v>0</v>
      </c>
      <c r="BD75" s="135">
        <f>IF(BB75=2,G75,0)</f>
        <v>0</v>
      </c>
      <c r="BE75" s="135">
        <f>IF(BB75=3,G75,0)</f>
        <v>0</v>
      </c>
      <c r="BF75" s="135">
        <f>IF(BB75=4,G75,0)</f>
        <v>0</v>
      </c>
      <c r="BG75" s="135">
        <f>IF(BB75=5,G75,0)</f>
        <v>0</v>
      </c>
    </row>
    <row r="76" spans="1:59">
      <c r="A76" s="163">
        <v>31</v>
      </c>
      <c r="B76" s="164" t="s">
        <v>172</v>
      </c>
      <c r="C76" s="165" t="s">
        <v>173</v>
      </c>
      <c r="D76" s="166" t="s">
        <v>130</v>
      </c>
      <c r="E76" s="167">
        <v>1</v>
      </c>
      <c r="F76" s="167">
        <v>0</v>
      </c>
      <c r="G76" s="168">
        <f>E76*F76</f>
        <v>0</v>
      </c>
      <c r="H76" s="169">
        <v>5.9999999999999995E-4</v>
      </c>
      <c r="I76" s="169">
        <f>E76*H76</f>
        <v>5.9999999999999995E-4</v>
      </c>
      <c r="J76" s="169">
        <v>0</v>
      </c>
      <c r="K76" s="169">
        <f>E76*J76</f>
        <v>0</v>
      </c>
      <c r="Q76" s="162">
        <v>2</v>
      </c>
      <c r="AA76" s="135">
        <v>12</v>
      </c>
      <c r="AB76" s="135">
        <v>1</v>
      </c>
      <c r="AC76" s="135">
        <v>31</v>
      </c>
      <c r="BB76" s="135">
        <v>4</v>
      </c>
      <c r="BC76" s="135">
        <f>IF(BB76=1,G76,0)</f>
        <v>0</v>
      </c>
      <c r="BD76" s="135">
        <f>IF(BB76=2,G76,0)</f>
        <v>0</v>
      </c>
      <c r="BE76" s="135">
        <f>IF(BB76=3,G76,0)</f>
        <v>0</v>
      </c>
      <c r="BF76" s="135">
        <f>IF(BB76=4,G76,0)</f>
        <v>0</v>
      </c>
      <c r="BG76" s="135">
        <f>IF(BB76=5,G76,0)</f>
        <v>0</v>
      </c>
    </row>
    <row r="77" spans="1:59">
      <c r="A77" s="163">
        <v>32</v>
      </c>
      <c r="B77" s="164" t="s">
        <v>174</v>
      </c>
      <c r="C77" s="165" t="s">
        <v>175</v>
      </c>
      <c r="D77" s="166" t="s">
        <v>130</v>
      </c>
      <c r="E77" s="167">
        <v>1</v>
      </c>
      <c r="F77" s="167">
        <v>0</v>
      </c>
      <c r="G77" s="168">
        <f>E77*F77</f>
        <v>0</v>
      </c>
      <c r="H77" s="169">
        <v>1.6999999999999999E-3</v>
      </c>
      <c r="I77" s="169">
        <f>E77*H77</f>
        <v>1.6999999999999999E-3</v>
      </c>
      <c r="J77" s="169">
        <v>0</v>
      </c>
      <c r="K77" s="169">
        <f>E77*J77</f>
        <v>0</v>
      </c>
      <c r="Q77" s="162">
        <v>2</v>
      </c>
      <c r="AA77" s="135">
        <v>12</v>
      </c>
      <c r="AB77" s="135">
        <v>1</v>
      </c>
      <c r="AC77" s="135">
        <v>32</v>
      </c>
      <c r="BB77" s="135">
        <v>4</v>
      </c>
      <c r="BC77" s="135">
        <f>IF(BB77=1,G77,0)</f>
        <v>0</v>
      </c>
      <c r="BD77" s="135">
        <f>IF(BB77=2,G77,0)</f>
        <v>0</v>
      </c>
      <c r="BE77" s="135">
        <f>IF(BB77=3,G77,0)</f>
        <v>0</v>
      </c>
      <c r="BF77" s="135">
        <f>IF(BB77=4,G77,0)</f>
        <v>0</v>
      </c>
      <c r="BG77" s="135">
        <f>IF(BB77=5,G77,0)</f>
        <v>0</v>
      </c>
    </row>
    <row r="78" spans="1:59">
      <c r="A78" s="179"/>
      <c r="B78" s="180" t="s">
        <v>68</v>
      </c>
      <c r="C78" s="181" t="str">
        <f>CONCATENATE(B71," ",C71)</f>
        <v>M24 Montáže vzduchotechnických zař</v>
      </c>
      <c r="D78" s="179"/>
      <c r="E78" s="182"/>
      <c r="F78" s="182"/>
      <c r="G78" s="183">
        <f>SUM(G71:G77)</f>
        <v>0</v>
      </c>
      <c r="H78" s="184"/>
      <c r="I78" s="185">
        <f>SUM(I71:I77)</f>
        <v>1.78E-2</v>
      </c>
      <c r="J78" s="184"/>
      <c r="K78" s="185">
        <f>SUM(K71:K77)</f>
        <v>0</v>
      </c>
      <c r="Q78" s="162">
        <v>4</v>
      </c>
      <c r="BC78" s="186">
        <f>SUM(BC71:BC77)</f>
        <v>0</v>
      </c>
      <c r="BD78" s="186">
        <f>SUM(BD71:BD77)</f>
        <v>0</v>
      </c>
      <c r="BE78" s="186">
        <f>SUM(BE71:BE77)</f>
        <v>0</v>
      </c>
      <c r="BF78" s="186">
        <f>SUM(BF71:BF77)</f>
        <v>0</v>
      </c>
      <c r="BG78" s="186">
        <f>SUM(BG71:BG77)</f>
        <v>0</v>
      </c>
    </row>
    <row r="79" spans="1:59">
      <c r="E79" s="135"/>
    </row>
    <row r="80" spans="1:59">
      <c r="E80" s="135"/>
    </row>
    <row r="81" spans="5:5">
      <c r="E81" s="135"/>
    </row>
    <row r="82" spans="5:5">
      <c r="E82" s="135"/>
    </row>
    <row r="83" spans="5:5">
      <c r="E83" s="135"/>
    </row>
    <row r="84" spans="5:5">
      <c r="E84" s="135"/>
    </row>
    <row r="85" spans="5:5">
      <c r="E85" s="135"/>
    </row>
    <row r="86" spans="5:5">
      <c r="E86" s="135"/>
    </row>
    <row r="87" spans="5:5">
      <c r="E87" s="135"/>
    </row>
    <row r="88" spans="5:5">
      <c r="E88" s="135"/>
    </row>
    <row r="89" spans="5:5">
      <c r="E89" s="135"/>
    </row>
    <row r="90" spans="5:5">
      <c r="E90" s="135"/>
    </row>
    <row r="91" spans="5:5">
      <c r="E91" s="135"/>
    </row>
    <row r="92" spans="5:5">
      <c r="E92" s="135"/>
    </row>
    <row r="93" spans="5:5">
      <c r="E93" s="135"/>
    </row>
    <row r="94" spans="5:5">
      <c r="E94" s="135"/>
    </row>
    <row r="95" spans="5:5">
      <c r="E95" s="135"/>
    </row>
    <row r="96" spans="5:5">
      <c r="E96" s="135"/>
    </row>
    <row r="97" spans="1:7">
      <c r="E97" s="135"/>
    </row>
    <row r="98" spans="1:7">
      <c r="E98" s="135"/>
    </row>
    <row r="99" spans="1:7">
      <c r="E99" s="135"/>
    </row>
    <row r="100" spans="1:7">
      <c r="E100" s="135"/>
    </row>
    <row r="101" spans="1:7">
      <c r="E101" s="135"/>
    </row>
    <row r="102" spans="1:7">
      <c r="A102" s="187"/>
      <c r="B102" s="187"/>
      <c r="C102" s="187"/>
      <c r="D102" s="187"/>
      <c r="E102" s="187"/>
      <c r="F102" s="187"/>
      <c r="G102" s="187"/>
    </row>
    <row r="103" spans="1:7">
      <c r="A103" s="187"/>
      <c r="B103" s="187"/>
      <c r="C103" s="187"/>
      <c r="D103" s="187"/>
      <c r="E103" s="187"/>
      <c r="F103" s="187"/>
      <c r="G103" s="187"/>
    </row>
    <row r="104" spans="1:7">
      <c r="A104" s="187"/>
      <c r="B104" s="187"/>
      <c r="C104" s="187"/>
      <c r="D104" s="187"/>
      <c r="E104" s="187"/>
      <c r="F104" s="187"/>
      <c r="G104" s="187"/>
    </row>
    <row r="105" spans="1:7">
      <c r="A105" s="187"/>
      <c r="B105" s="187"/>
      <c r="C105" s="187"/>
      <c r="D105" s="187"/>
      <c r="E105" s="187"/>
      <c r="F105" s="187"/>
      <c r="G105" s="187"/>
    </row>
    <row r="106" spans="1:7">
      <c r="E106" s="135"/>
    </row>
    <row r="107" spans="1:7">
      <c r="E107" s="135"/>
    </row>
    <row r="108" spans="1:7">
      <c r="E108" s="135"/>
    </row>
    <row r="109" spans="1:7">
      <c r="E109" s="135"/>
    </row>
    <row r="110" spans="1:7">
      <c r="E110" s="135"/>
    </row>
    <row r="111" spans="1:7">
      <c r="E111" s="135"/>
    </row>
    <row r="112" spans="1:7">
      <c r="E112" s="135"/>
    </row>
    <row r="113" spans="5:5">
      <c r="E113" s="135"/>
    </row>
    <row r="114" spans="5:5">
      <c r="E114" s="135"/>
    </row>
    <row r="115" spans="5:5">
      <c r="E115" s="135"/>
    </row>
    <row r="116" spans="5:5">
      <c r="E116" s="135"/>
    </row>
    <row r="117" spans="5:5">
      <c r="E117" s="135"/>
    </row>
    <row r="118" spans="5:5">
      <c r="E118" s="135"/>
    </row>
    <row r="119" spans="5:5">
      <c r="E119" s="135"/>
    </row>
    <row r="120" spans="5:5">
      <c r="E120" s="135"/>
    </row>
    <row r="121" spans="5:5">
      <c r="E121" s="135"/>
    </row>
    <row r="122" spans="5:5">
      <c r="E122" s="135"/>
    </row>
    <row r="123" spans="5:5">
      <c r="E123" s="135"/>
    </row>
    <row r="124" spans="5:5">
      <c r="E124" s="135"/>
    </row>
    <row r="125" spans="5:5">
      <c r="E125" s="135"/>
    </row>
    <row r="126" spans="5:5">
      <c r="E126" s="135"/>
    </row>
    <row r="127" spans="5:5">
      <c r="E127" s="135"/>
    </row>
    <row r="128" spans="5:5">
      <c r="E128" s="135"/>
    </row>
    <row r="129" spans="1:7">
      <c r="E129" s="135"/>
    </row>
    <row r="130" spans="1:7">
      <c r="E130" s="135"/>
    </row>
    <row r="131" spans="1:7">
      <c r="A131" s="188"/>
      <c r="B131" s="188"/>
    </row>
    <row r="132" spans="1:7">
      <c r="A132" s="187"/>
      <c r="B132" s="187"/>
      <c r="C132" s="190"/>
      <c r="D132" s="190"/>
      <c r="E132" s="191"/>
      <c r="F132" s="190"/>
      <c r="G132" s="192"/>
    </row>
    <row r="133" spans="1:7">
      <c r="A133" s="193"/>
      <c r="B133" s="193"/>
      <c r="C133" s="187"/>
      <c r="D133" s="187"/>
      <c r="E133" s="194"/>
      <c r="F133" s="187"/>
      <c r="G133" s="187"/>
    </row>
    <row r="134" spans="1:7">
      <c r="A134" s="187"/>
      <c r="B134" s="187"/>
      <c r="C134" s="187"/>
      <c r="D134" s="187"/>
      <c r="E134" s="194"/>
      <c r="F134" s="187"/>
      <c r="G134" s="187"/>
    </row>
    <row r="135" spans="1:7">
      <c r="A135" s="187"/>
      <c r="B135" s="187"/>
      <c r="C135" s="187"/>
      <c r="D135" s="187"/>
      <c r="E135" s="194"/>
      <c r="F135" s="187"/>
      <c r="G135" s="187"/>
    </row>
    <row r="136" spans="1:7">
      <c r="A136" s="187"/>
      <c r="B136" s="187"/>
      <c r="C136" s="187"/>
      <c r="D136" s="187"/>
      <c r="E136" s="194"/>
      <c r="F136" s="187"/>
      <c r="G136" s="187"/>
    </row>
    <row r="137" spans="1:7">
      <c r="A137" s="187"/>
      <c r="B137" s="187"/>
      <c r="C137" s="187"/>
      <c r="D137" s="187"/>
      <c r="E137" s="194"/>
      <c r="F137" s="187"/>
      <c r="G137" s="187"/>
    </row>
    <row r="138" spans="1:7">
      <c r="A138" s="187"/>
      <c r="B138" s="187"/>
      <c r="C138" s="187"/>
      <c r="D138" s="187"/>
      <c r="E138" s="194"/>
      <c r="F138" s="187"/>
      <c r="G138" s="187"/>
    </row>
    <row r="139" spans="1:7">
      <c r="A139" s="187"/>
      <c r="B139" s="187"/>
      <c r="C139" s="187"/>
      <c r="D139" s="187"/>
      <c r="E139" s="194"/>
      <c r="F139" s="187"/>
      <c r="G139" s="187"/>
    </row>
    <row r="140" spans="1:7">
      <c r="A140" s="187"/>
      <c r="B140" s="187"/>
      <c r="C140" s="187"/>
      <c r="D140" s="187"/>
      <c r="E140" s="194"/>
      <c r="F140" s="187"/>
      <c r="G140" s="187"/>
    </row>
    <row r="141" spans="1:7">
      <c r="A141" s="187"/>
      <c r="B141" s="187"/>
      <c r="C141" s="187"/>
      <c r="D141" s="187"/>
      <c r="E141" s="194"/>
      <c r="F141" s="187"/>
      <c r="G141" s="187"/>
    </row>
    <row r="142" spans="1:7">
      <c r="A142" s="187"/>
      <c r="B142" s="187"/>
      <c r="C142" s="187"/>
      <c r="D142" s="187"/>
      <c r="E142" s="194"/>
      <c r="F142" s="187"/>
      <c r="G142" s="187"/>
    </row>
    <row r="143" spans="1:7">
      <c r="A143" s="187"/>
      <c r="B143" s="187"/>
      <c r="C143" s="187"/>
      <c r="D143" s="187"/>
      <c r="E143" s="194"/>
      <c r="F143" s="187"/>
      <c r="G143" s="187"/>
    </row>
    <row r="144" spans="1:7">
      <c r="A144" s="187"/>
      <c r="B144" s="187"/>
      <c r="C144" s="187"/>
      <c r="D144" s="187"/>
      <c r="E144" s="194"/>
      <c r="F144" s="187"/>
      <c r="G144" s="187"/>
    </row>
    <row r="145" spans="1:7">
      <c r="A145" s="187"/>
      <c r="B145" s="187"/>
      <c r="C145" s="187"/>
      <c r="D145" s="187"/>
      <c r="E145" s="194"/>
      <c r="F145" s="187"/>
      <c r="G145" s="187"/>
    </row>
  </sheetData>
  <mergeCells count="22">
    <mergeCell ref="C60:D60"/>
    <mergeCell ref="C64:D64"/>
    <mergeCell ref="C65:D65"/>
    <mergeCell ref="C66:D66"/>
    <mergeCell ref="C47:D47"/>
    <mergeCell ref="C49:D49"/>
    <mergeCell ref="C51:D51"/>
    <mergeCell ref="C52:D52"/>
    <mergeCell ref="C53:D53"/>
    <mergeCell ref="C55:D55"/>
    <mergeCell ref="C17:D17"/>
    <mergeCell ref="C19:D19"/>
    <mergeCell ref="C21:D21"/>
    <mergeCell ref="C23:D23"/>
    <mergeCell ref="A1:I1"/>
    <mergeCell ref="A3:B3"/>
    <mergeCell ref="A4:B4"/>
    <mergeCell ref="G4:I4"/>
    <mergeCell ref="C9:D9"/>
    <mergeCell ref="C10:D10"/>
    <mergeCell ref="C12:D12"/>
    <mergeCell ref="C13:D13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Zhotovitel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</dc:creator>
  <cp:lastModifiedBy>jana</cp:lastModifiedBy>
  <dcterms:created xsi:type="dcterms:W3CDTF">2014-06-21T14:46:37Z</dcterms:created>
  <dcterms:modified xsi:type="dcterms:W3CDTF">2014-06-21T14:47:56Z</dcterms:modified>
</cp:coreProperties>
</file>